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C4A" lockStructure="1" lockWindows="1"/>
  <bookViews>
    <workbookView xWindow="120" yWindow="135" windowWidth="21840" windowHeight="12090"/>
  </bookViews>
  <sheets>
    <sheet name="How to Use" sheetId="4" r:id="rId1"/>
    <sheet name="Simple Calculator" sheetId="1" r:id="rId2"/>
    <sheet name="Complex Calculator" sheetId="2" r:id="rId3"/>
    <sheet name="Calculation sheet" sheetId="3" state="hidden" r:id="rId4"/>
  </sheets>
  <calcPr calcId="145621"/>
</workbook>
</file>

<file path=xl/calcChain.xml><?xml version="1.0" encoding="utf-8"?>
<calcChain xmlns="http://schemas.openxmlformats.org/spreadsheetml/2006/main">
  <c r="B24" i="2" l="1"/>
  <c r="C24" i="2"/>
  <c r="B13" i="3"/>
  <c r="B12" i="3"/>
  <c r="B11" i="3"/>
  <c r="C20" i="1"/>
  <c r="B20" i="1"/>
  <c r="B23" i="2" l="1"/>
  <c r="B25" i="2"/>
  <c r="B21" i="2"/>
  <c r="F18" i="2" s="1"/>
  <c r="B12" i="2"/>
  <c r="B14" i="2"/>
  <c r="F20" i="2"/>
  <c r="B19" i="1"/>
  <c r="B17" i="1"/>
  <c r="F15" i="1" s="1"/>
  <c r="F17" i="1"/>
  <c r="B21" i="1"/>
  <c r="B10" i="1"/>
  <c r="F7" i="1"/>
  <c r="F8" i="1" s="1"/>
  <c r="B8" i="1"/>
  <c r="F5" i="1" s="1"/>
  <c r="F6" i="1" s="1"/>
  <c r="B14" i="3" l="1"/>
  <c r="B9" i="2" s="1"/>
  <c r="F11" i="2" s="1"/>
  <c r="F12" i="2" s="1"/>
  <c r="F13" i="2"/>
  <c r="F14" i="2" s="1"/>
  <c r="F21" i="2"/>
  <c r="F18" i="1"/>
  <c r="F19" i="2"/>
  <c r="F22" i="2"/>
  <c r="F19" i="1"/>
  <c r="F16" i="1"/>
  <c r="F11" i="1"/>
  <c r="F9" i="1"/>
  <c r="F10" i="1" s="1"/>
  <c r="F25" i="2" l="1"/>
  <c r="F9" i="2"/>
  <c r="F10" i="2" s="1"/>
  <c r="F15" i="2" l="1"/>
  <c r="F26" i="2" s="1"/>
</calcChain>
</file>

<file path=xl/sharedStrings.xml><?xml version="1.0" encoding="utf-8"?>
<sst xmlns="http://schemas.openxmlformats.org/spreadsheetml/2006/main" count="180" uniqueCount="82">
  <si>
    <t>Cost of Electricity</t>
  </si>
  <si>
    <t>Size of Vehicle Battery</t>
  </si>
  <si>
    <t>Range of Vehicle</t>
  </si>
  <si>
    <t>Annual Mileage</t>
  </si>
  <si>
    <t>Inputs</t>
  </si>
  <si>
    <t>Units</t>
  </si>
  <si>
    <t>Number</t>
  </si>
  <si>
    <t>£/kWh</t>
  </si>
  <si>
    <t>kWh</t>
  </si>
  <si>
    <t>Grid Emissions</t>
  </si>
  <si>
    <t>Miles</t>
  </si>
  <si>
    <t>Kilometres</t>
  </si>
  <si>
    <t>Metres</t>
  </si>
  <si>
    <t>Distance</t>
  </si>
  <si>
    <t xml:space="preserve">Converted to km </t>
  </si>
  <si>
    <t>Conversion factor</t>
  </si>
  <si>
    <t>Outputs</t>
  </si>
  <si>
    <t>Cost per Kilometre</t>
  </si>
  <si>
    <t>Cost per Mile</t>
  </si>
  <si>
    <t>Cost of Range of Vehicle</t>
  </si>
  <si>
    <t>£/km</t>
  </si>
  <si>
    <t>£/m</t>
  </si>
  <si>
    <t>£</t>
  </si>
  <si>
    <t>£/year</t>
  </si>
  <si>
    <t>Cost of Fuel</t>
  </si>
  <si>
    <t>Miles per Gallon of Car</t>
  </si>
  <si>
    <t>Tank Size of Car</t>
  </si>
  <si>
    <t>Carbon Emissions of Car</t>
  </si>
  <si>
    <t>£/L</t>
  </si>
  <si>
    <t>mpg</t>
  </si>
  <si>
    <t>Converted to km/L</t>
  </si>
  <si>
    <t>Converted to km</t>
  </si>
  <si>
    <t>Tank Size</t>
  </si>
  <si>
    <t>Gallons</t>
  </si>
  <si>
    <t>Litres</t>
  </si>
  <si>
    <t>Conversion Factor</t>
  </si>
  <si>
    <t>Converted to Litres</t>
  </si>
  <si>
    <t>Fuel Economy</t>
  </si>
  <si>
    <t>km/L</t>
  </si>
  <si>
    <t>Cost per Full Charge of Battery</t>
  </si>
  <si>
    <t>Cost per Year on Fuel</t>
  </si>
  <si>
    <t>Cost per Year on Electricity</t>
  </si>
  <si>
    <t>Place of Charging</t>
  </si>
  <si>
    <t>Home</t>
  </si>
  <si>
    <t>Work</t>
  </si>
  <si>
    <t>Public Network</t>
  </si>
  <si>
    <t>Weighted Cost of Electricity</t>
  </si>
  <si>
    <t>Cost calc.</t>
  </si>
  <si>
    <t>https://www.gov.uk/government/publications/greenhouse-gas-reporting-conversion-factors-2017</t>
  </si>
  <si>
    <t>http://equaindex.com/</t>
  </si>
  <si>
    <t>http://carfueldata.direct.gov.uk/</t>
  </si>
  <si>
    <t>% Time Charging at this Place</t>
  </si>
  <si>
    <t>Petrol</t>
  </si>
  <si>
    <t>Fuel</t>
  </si>
  <si>
    <t>Energy stored per unit Fuel</t>
  </si>
  <si>
    <t>Unit</t>
  </si>
  <si>
    <t>Diesel</t>
  </si>
  <si>
    <t>kWh/gal</t>
  </si>
  <si>
    <t>Cost per Year on Electricity/Fuel</t>
  </si>
  <si>
    <t>Relative Outputs</t>
  </si>
  <si>
    <t xml:space="preserve">Possible Sources </t>
  </si>
  <si>
    <t>/www.honestjohn.co.uk</t>
  </si>
  <si>
    <t>User's Annual Mileage</t>
  </si>
  <si>
    <t>Driver's Annual Mileage</t>
  </si>
  <si>
    <t>Weighted cost of electricity</t>
  </si>
  <si>
    <t>Household bill</t>
  </si>
  <si>
    <t>Cost of charging</t>
  </si>
  <si>
    <t>The cost of electricity will vary as to where you charge your car from, enter in a usage pattern to more accurately work out costs</t>
  </si>
  <si>
    <r>
      <t>There is curently no reliable database for the range of electric vehicles.</t>
    </r>
    <r>
      <rPr>
        <vertAlign val="superscript"/>
        <sz val="9"/>
        <color theme="1"/>
        <rFont val="Calibri"/>
        <family val="2"/>
      </rPr>
      <t>[1]</t>
    </r>
  </si>
  <si>
    <r>
      <t>CO</t>
    </r>
    <r>
      <rPr>
        <b/>
        <vertAlign val="subscript"/>
        <sz val="11"/>
        <color theme="1"/>
        <rFont val="Calibri"/>
        <family val="2"/>
      </rPr>
      <t>2</t>
    </r>
    <r>
      <rPr>
        <b/>
        <sz val="11"/>
        <color theme="1"/>
        <rFont val="Calibri"/>
        <family val="2"/>
      </rPr>
      <t xml:space="preserve"> Emissions of Car per Kilometre</t>
    </r>
  </si>
  <si>
    <r>
      <t>kg CO</t>
    </r>
    <r>
      <rPr>
        <vertAlign val="subscript"/>
        <sz val="11"/>
        <color theme="1"/>
        <rFont val="Calibri"/>
        <family val="2"/>
      </rPr>
      <t>2</t>
    </r>
    <r>
      <rPr>
        <sz val="11"/>
        <color theme="1"/>
        <rFont val="Calibri"/>
        <family val="2"/>
      </rPr>
      <t>/km</t>
    </r>
  </si>
  <si>
    <r>
      <t>CO</t>
    </r>
    <r>
      <rPr>
        <b/>
        <vertAlign val="subscript"/>
        <sz val="11"/>
        <color theme="1"/>
        <rFont val="Calibri"/>
        <family val="2"/>
      </rPr>
      <t>2</t>
    </r>
    <r>
      <rPr>
        <b/>
        <sz val="11"/>
        <color theme="1"/>
        <rFont val="Calibri"/>
        <family val="2"/>
      </rPr>
      <t xml:space="preserve"> Emissions of Car per Year</t>
    </r>
  </si>
  <si>
    <r>
      <t>kg CO</t>
    </r>
    <r>
      <rPr>
        <vertAlign val="subscript"/>
        <sz val="11"/>
        <color theme="1"/>
        <rFont val="Calibri"/>
        <family val="2"/>
      </rPr>
      <t>2</t>
    </r>
    <r>
      <rPr>
        <sz val="11"/>
        <color theme="1"/>
        <rFont val="Calibri"/>
        <family val="2"/>
      </rPr>
      <t>/year</t>
    </r>
  </si>
  <si>
    <r>
      <rPr>
        <vertAlign val="superscript"/>
        <sz val="11"/>
        <color theme="1"/>
        <rFont val="Calibri"/>
        <family val="2"/>
      </rPr>
      <t xml:space="preserve">[2] </t>
    </r>
    <r>
      <rPr>
        <sz val="11"/>
        <color theme="1"/>
        <rFont val="Calibri"/>
        <family val="2"/>
      </rPr>
      <t>kg CO</t>
    </r>
    <r>
      <rPr>
        <vertAlign val="subscript"/>
        <sz val="11"/>
        <color theme="1"/>
        <rFont val="Calibri"/>
        <family val="2"/>
      </rPr>
      <t xml:space="preserve">2 </t>
    </r>
    <r>
      <rPr>
        <sz val="11"/>
        <color theme="1"/>
        <rFont val="Calibri"/>
        <family val="2"/>
      </rPr>
      <t>/kWh</t>
    </r>
  </si>
  <si>
    <t>ELECTRIC VEHICLE</t>
  </si>
  <si>
    <t>PETROL/DIESEL VEHICLE</t>
  </si>
  <si>
    <t>Vehicle spec</t>
  </si>
  <si>
    <t>www.evoenergy.co.uk</t>
  </si>
  <si>
    <t>08448 150 200</t>
  </si>
  <si>
    <r>
      <t>*kg CO</t>
    </r>
    <r>
      <rPr>
        <vertAlign val="subscript"/>
        <sz val="11"/>
        <color theme="1"/>
        <rFont val="Calibri"/>
        <family val="2"/>
      </rPr>
      <t xml:space="preserve">2 </t>
    </r>
    <r>
      <rPr>
        <sz val="11"/>
        <color theme="1"/>
        <rFont val="Calibri"/>
        <family val="2"/>
      </rPr>
      <t>/kWh</t>
    </r>
  </si>
  <si>
    <r>
      <t>CO</t>
    </r>
    <r>
      <rPr>
        <b/>
        <vertAlign val="subscript"/>
        <sz val="11"/>
        <rFont val="Calibri"/>
        <family val="2"/>
      </rPr>
      <t>2</t>
    </r>
    <r>
      <rPr>
        <b/>
        <sz val="11"/>
        <rFont val="Calibri"/>
        <family val="2"/>
      </rPr>
      <t xml:space="preserve"> Emissions of Car per Year</t>
    </r>
  </si>
  <si>
    <t>% Savings of Electric Vehicle, Compared to Petrol/Diesel Vehicle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</si>
</sst>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0.000"/>
    <numFmt numFmtId="165" formatCode="&quot;£&quot;#,##0.00"/>
    <numFmt numFmtId="166" formatCode="&quot;£&quot;#,##0.000"/>
    <numFmt numFmtId="167" formatCode="_-[$£-809]* #,##0.00_-;\-[$£-809]* #,##0.00_-;_-[$£-809]* &quot;-&quot;??_-;_-@_-"/>
  </numFmts>
  <fonts count="20" x14ac:knownFonts="1">
    <font>
      <sz val="11"/>
      <color theme="1"/>
      <name val="Calibri"/>
      <family val="2"/>
      <scheme val="minor"/>
    </font>
    <font>
      <b/>
      <sz val="11"/>
      <color theme="1"/>
      <name val="Calibri"/>
      <family val="2"/>
      <scheme val="minor"/>
    </font>
    <font>
      <b/>
      <sz val="11"/>
      <color theme="1"/>
      <name val="Geogrotesque Rg"/>
      <family val="3"/>
    </font>
    <font>
      <sz val="11"/>
      <color theme="1"/>
      <name val="Geogrotesque Rg"/>
      <family val="3"/>
    </font>
    <font>
      <u/>
      <sz val="11"/>
      <color theme="10"/>
      <name val="Calibri"/>
      <family val="2"/>
      <scheme val="minor"/>
    </font>
    <font>
      <sz val="11"/>
      <color theme="1"/>
      <name val="Calibri"/>
      <family val="2"/>
      <scheme val="minor"/>
    </font>
    <font>
      <b/>
      <sz val="11"/>
      <color theme="1"/>
      <name val="Calibri"/>
      <family val="2"/>
    </font>
    <font>
      <sz val="11"/>
      <color theme="1"/>
      <name val="Calibri"/>
      <family val="2"/>
    </font>
    <font>
      <b/>
      <sz val="9"/>
      <color theme="1"/>
      <name val="Calibri"/>
      <family val="2"/>
    </font>
    <font>
      <sz val="9"/>
      <color theme="1"/>
      <name val="Calibri"/>
      <family val="2"/>
    </font>
    <font>
      <vertAlign val="superscript"/>
      <sz val="9"/>
      <color theme="1"/>
      <name val="Calibri"/>
      <family val="2"/>
    </font>
    <font>
      <b/>
      <vertAlign val="subscript"/>
      <sz val="11"/>
      <color theme="1"/>
      <name val="Calibri"/>
      <family val="2"/>
    </font>
    <font>
      <vertAlign val="subscript"/>
      <sz val="11"/>
      <color theme="1"/>
      <name val="Calibri"/>
      <family val="2"/>
    </font>
    <font>
      <vertAlign val="superscript"/>
      <sz val="11"/>
      <color theme="1"/>
      <name val="Calibri"/>
      <family val="2"/>
    </font>
    <font>
      <u/>
      <sz val="9"/>
      <color theme="10"/>
      <name val="Calibri"/>
      <family val="2"/>
    </font>
    <font>
      <sz val="18"/>
      <color theme="1"/>
      <name val="Calibri"/>
      <family val="2"/>
    </font>
    <font>
      <sz val="11.5"/>
      <color theme="1"/>
      <name val="Calibri"/>
      <family val="2"/>
      <scheme val="minor"/>
    </font>
    <font>
      <b/>
      <sz val="11"/>
      <name val="Calibri"/>
      <family val="2"/>
    </font>
    <font>
      <b/>
      <vertAlign val="subscript"/>
      <sz val="11"/>
      <name val="Calibri"/>
      <family val="2"/>
    </font>
    <font>
      <b/>
      <sz val="11"/>
      <color theme="0"/>
      <name val="Calibri"/>
      <family val="2"/>
    </font>
  </fonts>
  <fills count="15">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3"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3" tint="0.59996337778862885"/>
        <bgColor indexed="64"/>
      </patternFill>
    </fill>
    <fill>
      <patternFill patternType="solid">
        <fgColor theme="4"/>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9" fontId="5" fillId="0" borderId="0" applyFont="0" applyFill="0" applyBorder="0" applyAlignment="0" applyProtection="0"/>
    <xf numFmtId="44" fontId="5" fillId="0" borderId="0" applyFont="0" applyFill="0" applyBorder="0" applyAlignment="0" applyProtection="0"/>
  </cellStyleXfs>
  <cellXfs count="117">
    <xf numFmtId="0" fontId="0" fillId="0" borderId="0" xfId="0"/>
    <xf numFmtId="0" fontId="0" fillId="0" borderId="1" xfId="0" applyBorder="1"/>
    <xf numFmtId="0" fontId="1" fillId="0" borderId="1" xfId="0" applyFont="1" applyBorder="1"/>
    <xf numFmtId="0" fontId="2" fillId="0" borderId="0" xfId="0" applyFont="1"/>
    <xf numFmtId="0" fontId="2" fillId="0" borderId="1" xfId="0" applyFont="1" applyBorder="1"/>
    <xf numFmtId="0" fontId="3" fillId="0" borderId="0" xfId="0" applyFont="1"/>
    <xf numFmtId="0" fontId="3" fillId="0" borderId="0" xfId="0" applyFont="1" applyFill="1" applyBorder="1"/>
    <xf numFmtId="0" fontId="3" fillId="0" borderId="1" xfId="0" applyFont="1" applyBorder="1"/>
    <xf numFmtId="0" fontId="2" fillId="0" borderId="1" xfId="0" applyFont="1" applyBorder="1" applyAlignment="1">
      <alignment vertical="center"/>
    </xf>
    <xf numFmtId="0" fontId="0" fillId="0" borderId="0" xfId="0" applyBorder="1"/>
    <xf numFmtId="166" fontId="7" fillId="2"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xf>
    <xf numFmtId="0" fontId="0" fillId="0" borderId="0" xfId="0" applyProtection="1"/>
    <xf numFmtId="0" fontId="19" fillId="8" borderId="1" xfId="0" applyFont="1" applyFill="1" applyBorder="1" applyProtection="1"/>
    <xf numFmtId="0" fontId="7" fillId="0" borderId="0" xfId="0" applyFont="1" applyProtection="1"/>
    <xf numFmtId="0" fontId="7" fillId="0" borderId="0" xfId="0" applyFont="1" applyFill="1" applyBorder="1" applyProtection="1"/>
    <xf numFmtId="0" fontId="6" fillId="8" borderId="1" xfId="0" applyFont="1" applyFill="1" applyBorder="1" applyProtection="1"/>
    <xf numFmtId="0" fontId="6" fillId="8" borderId="1" xfId="0" applyFont="1" applyFill="1" applyBorder="1" applyAlignment="1" applyProtection="1">
      <alignment horizontal="center"/>
    </xf>
    <xf numFmtId="0" fontId="6" fillId="6" borderId="1" xfId="0" applyFont="1" applyFill="1" applyBorder="1" applyAlignment="1" applyProtection="1">
      <alignment horizontal="left"/>
    </xf>
    <xf numFmtId="0" fontId="6" fillId="8" borderId="1" xfId="0" applyFont="1" applyFill="1" applyBorder="1" applyAlignment="1" applyProtection="1">
      <alignment wrapText="1"/>
    </xf>
    <xf numFmtId="0" fontId="6" fillId="4" borderId="1" xfId="0" applyFont="1" applyFill="1" applyBorder="1" applyProtection="1"/>
    <xf numFmtId="0" fontId="6" fillId="3" borderId="1" xfId="0" applyFont="1" applyFill="1" applyBorder="1" applyAlignment="1" applyProtection="1">
      <alignment horizontal="center"/>
    </xf>
    <xf numFmtId="0" fontId="8" fillId="0" borderId="0" xfId="0" applyFont="1" applyProtection="1"/>
    <xf numFmtId="0" fontId="6" fillId="4" borderId="1" xfId="0" applyFont="1" applyFill="1" applyBorder="1" applyAlignment="1" applyProtection="1">
      <alignment wrapText="1"/>
    </xf>
    <xf numFmtId="0" fontId="6" fillId="3" borderId="1" xfId="0" applyFont="1" applyFill="1" applyBorder="1" applyProtection="1"/>
    <xf numFmtId="0" fontId="6" fillId="4" borderId="1" xfId="0" applyFont="1" applyFill="1" applyBorder="1" applyAlignment="1" applyProtection="1">
      <alignment vertical="center"/>
    </xf>
    <xf numFmtId="0" fontId="9" fillId="0" borderId="0" xfId="0" applyFont="1" applyAlignment="1" applyProtection="1">
      <alignment horizontal="left" vertical="center"/>
    </xf>
    <xf numFmtId="0" fontId="6" fillId="4" borderId="1" xfId="0" applyFont="1" applyFill="1" applyBorder="1" applyAlignment="1" applyProtection="1">
      <alignment vertical="center" wrapText="1"/>
    </xf>
    <xf numFmtId="164" fontId="7" fillId="7" borderId="1" xfId="0" applyNumberFormat="1" applyFont="1" applyFill="1" applyBorder="1" applyAlignment="1" applyProtection="1">
      <alignment horizontal="center" vertical="center"/>
    </xf>
    <xf numFmtId="0" fontId="9" fillId="0" borderId="0" xfId="0" applyFont="1" applyAlignment="1" applyProtection="1">
      <alignment horizontal="left" vertical="center" wrapText="1"/>
    </xf>
    <xf numFmtId="0" fontId="6" fillId="4" borderId="1" xfId="0" applyFont="1" applyFill="1" applyBorder="1" applyAlignment="1" applyProtection="1">
      <alignment horizontal="left" vertical="center" wrapText="1"/>
    </xf>
    <xf numFmtId="2" fontId="7" fillId="7" borderId="1" xfId="0" applyNumberFormat="1" applyFont="1" applyFill="1" applyBorder="1" applyAlignment="1" applyProtection="1">
      <alignment horizontal="center" vertical="center"/>
    </xf>
    <xf numFmtId="0" fontId="6" fillId="4" borderId="2" xfId="0" applyFont="1" applyFill="1" applyBorder="1" applyAlignment="1" applyProtection="1">
      <alignment vertical="center" wrapText="1"/>
    </xf>
    <xf numFmtId="1" fontId="7" fillId="7" borderId="0" xfId="0" applyNumberFormat="1" applyFont="1" applyFill="1" applyAlignment="1" applyProtection="1">
      <alignment horizontal="center" vertical="center"/>
    </xf>
    <xf numFmtId="0" fontId="7" fillId="7" borderId="2" xfId="0" applyFont="1" applyFill="1" applyBorder="1" applyAlignment="1" applyProtection="1">
      <alignment horizontal="center" vertical="center"/>
    </xf>
    <xf numFmtId="0" fontId="6" fillId="4" borderId="3" xfId="0" applyFont="1" applyFill="1" applyBorder="1" applyAlignment="1" applyProtection="1">
      <alignment horizontal="left" vertical="center"/>
    </xf>
    <xf numFmtId="0" fontId="7" fillId="7" borderId="3" xfId="0" applyFont="1" applyFill="1" applyBorder="1" applyAlignment="1" applyProtection="1">
      <alignment horizontal="center" vertical="center"/>
    </xf>
    <xf numFmtId="0" fontId="6" fillId="4" borderId="3" xfId="0" applyFont="1" applyFill="1" applyBorder="1" applyAlignment="1" applyProtection="1">
      <alignment vertical="center" wrapText="1"/>
    </xf>
    <xf numFmtId="2" fontId="7" fillId="7" borderId="3" xfId="0" applyNumberFormat="1" applyFont="1" applyFill="1" applyBorder="1" applyAlignment="1" applyProtection="1">
      <alignment horizontal="center" vertical="center"/>
    </xf>
    <xf numFmtId="0" fontId="7" fillId="0" borderId="9" xfId="0" applyFont="1" applyBorder="1" applyProtection="1"/>
    <xf numFmtId="0" fontId="9" fillId="0" borderId="9" xfId="0" applyFont="1" applyBorder="1" applyProtection="1"/>
    <xf numFmtId="0" fontId="7" fillId="0" borderId="9" xfId="0" applyFont="1" applyBorder="1" applyAlignment="1" applyProtection="1">
      <alignment wrapText="1"/>
    </xf>
    <xf numFmtId="0" fontId="19" fillId="5" borderId="7" xfId="0" applyFont="1" applyFill="1" applyBorder="1" applyProtection="1"/>
    <xf numFmtId="0" fontId="6" fillId="0" borderId="8" xfId="0" applyFont="1" applyBorder="1" applyProtection="1"/>
    <xf numFmtId="0" fontId="8" fillId="0" borderId="8" xfId="0" applyFont="1" applyBorder="1" applyProtection="1"/>
    <xf numFmtId="0" fontId="6" fillId="0" borderId="0" xfId="0" applyFont="1" applyBorder="1" applyProtection="1"/>
    <xf numFmtId="0" fontId="0" fillId="0" borderId="0" xfId="0" applyBorder="1" applyProtection="1"/>
    <xf numFmtId="0" fontId="6" fillId="5" borderId="1" xfId="0" applyFont="1" applyFill="1" applyBorder="1" applyProtection="1"/>
    <xf numFmtId="0" fontId="6" fillId="5" borderId="1" xfId="0" applyFont="1" applyFill="1" applyBorder="1" applyAlignment="1" applyProtection="1">
      <alignment horizontal="center"/>
    </xf>
    <xf numFmtId="0" fontId="6" fillId="5" borderId="1" xfId="0" applyFont="1" applyFill="1" applyBorder="1" applyAlignment="1" applyProtection="1">
      <alignment wrapText="1"/>
    </xf>
    <xf numFmtId="0" fontId="6" fillId="3" borderId="1" xfId="0" applyFont="1" applyFill="1" applyBorder="1" applyAlignment="1" applyProtection="1">
      <alignment vertical="center"/>
    </xf>
    <xf numFmtId="0" fontId="7" fillId="9" borderId="1" xfId="0" applyFont="1" applyFill="1" applyBorder="1" applyAlignment="1" applyProtection="1">
      <alignment horizontal="center" vertical="center"/>
    </xf>
    <xf numFmtId="0" fontId="9" fillId="0" borderId="0" xfId="0" applyFont="1" applyProtection="1"/>
    <xf numFmtId="0" fontId="6" fillId="3" borderId="1" xfId="0" applyFont="1" applyFill="1" applyBorder="1" applyAlignment="1" applyProtection="1">
      <alignment vertical="center" wrapText="1"/>
    </xf>
    <xf numFmtId="164" fontId="7" fillId="9" borderId="1" xfId="0" applyNumberFormat="1" applyFont="1" applyFill="1" applyBorder="1" applyAlignment="1" applyProtection="1">
      <alignment horizontal="center" vertical="center"/>
    </xf>
    <xf numFmtId="2" fontId="7" fillId="9" borderId="1" xfId="0" applyNumberFormat="1" applyFont="1" applyFill="1" applyBorder="1" applyAlignment="1" applyProtection="1">
      <alignment horizontal="center" vertical="center"/>
    </xf>
    <xf numFmtId="0" fontId="9" fillId="0" borderId="0" xfId="0" applyFont="1" applyAlignment="1" applyProtection="1">
      <alignment vertical="center"/>
    </xf>
    <xf numFmtId="1" fontId="7" fillId="9" borderId="1" xfId="0" applyNumberFormat="1" applyFont="1" applyFill="1" applyBorder="1" applyAlignment="1" applyProtection="1">
      <alignment horizontal="center" vertical="center"/>
    </xf>
    <xf numFmtId="0" fontId="6" fillId="0" borderId="0" xfId="0" applyFont="1" applyProtection="1"/>
    <xf numFmtId="0" fontId="16" fillId="0" borderId="0" xfId="0" applyFont="1" applyAlignment="1" applyProtection="1"/>
    <xf numFmtId="0" fontId="15" fillId="0" borderId="0" xfId="0" applyFont="1" applyAlignment="1" applyProtection="1">
      <alignment horizontal="left" vertical="top"/>
    </xf>
    <xf numFmtId="0" fontId="7" fillId="0" borderId="0" xfId="0" applyFont="1" applyAlignment="1" applyProtection="1">
      <alignment horizontal="left" vertical="top"/>
    </xf>
    <xf numFmtId="0" fontId="3" fillId="0" borderId="0" xfId="0" applyFont="1" applyBorder="1"/>
    <xf numFmtId="0" fontId="6" fillId="8" borderId="1" xfId="0" applyFont="1" applyFill="1" applyBorder="1" applyAlignment="1" applyProtection="1">
      <alignment horizontal="left" vertical="center"/>
    </xf>
    <xf numFmtId="0" fontId="6" fillId="8" borderId="1" xfId="0" applyFont="1" applyFill="1" applyBorder="1" applyAlignment="1" applyProtection="1">
      <alignment horizontal="center" vertical="center"/>
    </xf>
    <xf numFmtId="0" fontId="6" fillId="8" borderId="6" xfId="0" applyFont="1" applyFill="1" applyBorder="1" applyAlignment="1" applyProtection="1">
      <alignment horizontal="center" vertical="center"/>
    </xf>
    <xf numFmtId="0" fontId="6" fillId="8" borderId="5" xfId="0" applyFont="1" applyFill="1" applyBorder="1" applyAlignment="1" applyProtection="1">
      <alignment horizontal="center" vertical="center" wrapText="1"/>
    </xf>
    <xf numFmtId="0" fontId="6" fillId="4" borderId="1" xfId="0" applyFont="1" applyFill="1" applyBorder="1" applyAlignment="1" applyProtection="1">
      <alignment horizontal="left" vertical="center"/>
    </xf>
    <xf numFmtId="0" fontId="7" fillId="7" borderId="6" xfId="0" applyFont="1" applyFill="1" applyBorder="1" applyAlignment="1" applyProtection="1">
      <alignment horizontal="center"/>
    </xf>
    <xf numFmtId="0" fontId="6" fillId="0" borderId="10" xfId="0" applyFont="1" applyFill="1" applyBorder="1" applyAlignment="1" applyProtection="1">
      <alignment horizontal="left" vertical="center"/>
    </xf>
    <xf numFmtId="166" fontId="7" fillId="0" borderId="0" xfId="0" applyNumberFormat="1" applyFont="1" applyFill="1" applyBorder="1" applyAlignment="1" applyProtection="1">
      <alignment horizontal="center"/>
    </xf>
    <xf numFmtId="0" fontId="7" fillId="0" borderId="0" xfId="0" applyFont="1" applyFill="1" applyBorder="1" applyAlignment="1" applyProtection="1">
      <alignment horizontal="center"/>
    </xf>
    <xf numFmtId="9" fontId="7" fillId="0" borderId="0" xfId="0" applyNumberFormat="1" applyFont="1" applyFill="1" applyBorder="1" applyAlignment="1" applyProtection="1">
      <alignment horizontal="center" vertical="center"/>
    </xf>
    <xf numFmtId="0" fontId="19" fillId="8" borderId="1" xfId="0" applyFont="1" applyFill="1" applyBorder="1" applyAlignment="1" applyProtection="1">
      <alignment horizontal="left" vertical="center"/>
    </xf>
    <xf numFmtId="166" fontId="7" fillId="7" borderId="1" xfId="0" applyNumberFormat="1" applyFont="1" applyFill="1" applyBorder="1" applyAlignment="1" applyProtection="1">
      <alignment horizontal="center" vertical="center"/>
    </xf>
    <xf numFmtId="0" fontId="7" fillId="0" borderId="0" xfId="0" applyFont="1" applyBorder="1" applyProtection="1"/>
    <xf numFmtId="0" fontId="6" fillId="4" borderId="1" xfId="0" applyFont="1" applyFill="1" applyBorder="1" applyAlignment="1" applyProtection="1">
      <alignment horizontal="center" vertical="center" wrapText="1"/>
    </xf>
    <xf numFmtId="165" fontId="7" fillId="7" borderId="1" xfId="0" applyNumberFormat="1" applyFont="1" applyFill="1" applyBorder="1" applyAlignment="1" applyProtection="1">
      <alignment horizontal="center" vertical="center"/>
    </xf>
    <xf numFmtId="0" fontId="3" fillId="0" borderId="0" xfId="0" applyFont="1" applyProtection="1"/>
    <xf numFmtId="0" fontId="6" fillId="4" borderId="2" xfId="0" applyFont="1" applyFill="1" applyBorder="1" applyAlignment="1" applyProtection="1">
      <alignment horizontal="center" vertical="center" wrapText="1"/>
    </xf>
    <xf numFmtId="164" fontId="7" fillId="7" borderId="0" xfId="0" applyNumberFormat="1" applyFont="1" applyFill="1" applyAlignment="1" applyProtection="1">
      <alignment horizontal="center" vertical="center"/>
    </xf>
    <xf numFmtId="0" fontId="6" fillId="4" borderId="3" xfId="0" applyFont="1" applyFill="1" applyBorder="1" applyAlignment="1" applyProtection="1">
      <alignment horizontal="center" vertical="center" wrapText="1"/>
    </xf>
    <xf numFmtId="0" fontId="7" fillId="0" borderId="9" xfId="0" applyFont="1" applyFill="1" applyBorder="1" applyProtection="1"/>
    <xf numFmtId="2" fontId="7" fillId="0" borderId="9" xfId="0" applyNumberFormat="1" applyFont="1" applyBorder="1" applyProtection="1"/>
    <xf numFmtId="0" fontId="3" fillId="0" borderId="0" xfId="0" applyFont="1" applyBorder="1" applyProtection="1"/>
    <xf numFmtId="0" fontId="19" fillId="11" borderId="4" xfId="0" applyFont="1" applyFill="1" applyBorder="1" applyAlignment="1" applyProtection="1">
      <alignment horizontal="left"/>
    </xf>
    <xf numFmtId="0" fontId="6" fillId="0" borderId="0" xfId="0" applyFont="1" applyFill="1" applyBorder="1" applyProtection="1"/>
    <xf numFmtId="0" fontId="6" fillId="11" borderId="4" xfId="0" applyFont="1" applyFill="1" applyBorder="1" applyAlignment="1" applyProtection="1">
      <alignment horizontal="center"/>
    </xf>
    <xf numFmtId="0" fontId="6" fillId="11" borderId="1" xfId="0" applyFont="1" applyFill="1" applyBorder="1" applyAlignment="1" applyProtection="1">
      <alignment horizontal="left" vertical="center"/>
    </xf>
    <xf numFmtId="0" fontId="6" fillId="11" borderId="1" xfId="0" applyFont="1" applyFill="1" applyBorder="1" applyAlignment="1" applyProtection="1">
      <alignment horizontal="center" vertical="center"/>
    </xf>
    <xf numFmtId="0" fontId="6" fillId="10" borderId="1" xfId="0" applyFont="1" applyFill="1" applyBorder="1" applyAlignment="1" applyProtection="1">
      <alignment horizontal="center" vertical="center" wrapText="1"/>
    </xf>
    <xf numFmtId="0" fontId="6" fillId="3" borderId="1" xfId="0" applyFont="1" applyFill="1" applyBorder="1" applyAlignment="1" applyProtection="1">
      <alignment horizontal="left" vertical="center"/>
    </xf>
    <xf numFmtId="0" fontId="17" fillId="14" borderId="1" xfId="0" applyFont="1" applyFill="1" applyBorder="1" applyAlignment="1" applyProtection="1">
      <alignment horizontal="center" vertical="center" wrapText="1"/>
    </xf>
    <xf numFmtId="0" fontId="17" fillId="1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protection locked="0"/>
    </xf>
    <xf numFmtId="164" fontId="7" fillId="2" borderId="3"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protection locked="0"/>
    </xf>
    <xf numFmtId="166" fontId="7" fillId="2" borderId="1" xfId="0" applyNumberFormat="1" applyFont="1" applyFill="1" applyBorder="1" applyAlignment="1" applyProtection="1">
      <alignment horizontal="center"/>
      <protection locked="0"/>
    </xf>
    <xf numFmtId="9" fontId="7" fillId="2" borderId="5" xfId="0" applyNumberFormat="1" applyFont="1" applyFill="1" applyBorder="1" applyAlignment="1" applyProtection="1">
      <alignment horizontal="center" vertical="center"/>
      <protection locked="0"/>
    </xf>
    <xf numFmtId="165" fontId="7" fillId="2" borderId="1" xfId="0" applyNumberFormat="1" applyFont="1" applyFill="1" applyBorder="1" applyAlignment="1" applyProtection="1">
      <alignment horizontal="center" vertical="center"/>
      <protection locked="0"/>
    </xf>
    <xf numFmtId="0" fontId="14" fillId="0" borderId="0" xfId="1" applyFont="1" applyAlignment="1" applyProtection="1">
      <alignment horizontal="left" vertical="center" wrapText="1"/>
      <protection locked="0"/>
    </xf>
    <xf numFmtId="0" fontId="14" fillId="0" borderId="0" xfId="1" applyFont="1" applyAlignment="1" applyProtection="1">
      <alignment vertical="center"/>
      <protection locked="0"/>
    </xf>
    <xf numFmtId="167" fontId="7" fillId="7" borderId="1" xfId="0" applyNumberFormat="1" applyFont="1" applyFill="1" applyBorder="1" applyAlignment="1" applyProtection="1">
      <alignment horizontal="center" vertical="center"/>
    </xf>
    <xf numFmtId="44" fontId="7" fillId="9" borderId="1" xfId="3" applyFont="1" applyFill="1" applyBorder="1" applyAlignment="1" applyProtection="1">
      <alignment horizontal="center" vertical="center"/>
    </xf>
    <xf numFmtId="44" fontId="7" fillId="2" borderId="1" xfId="3" applyFont="1" applyFill="1" applyBorder="1" applyAlignment="1" applyProtection="1">
      <alignment horizontal="center" vertical="center"/>
      <protection locked="0"/>
    </xf>
    <xf numFmtId="165" fontId="7" fillId="9" borderId="1" xfId="0" applyNumberFormat="1" applyFont="1" applyFill="1" applyBorder="1" applyAlignment="1" applyProtection="1">
      <alignment horizontal="center" vertical="center"/>
    </xf>
    <xf numFmtId="0" fontId="6" fillId="4" borderId="3"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6" fillId="3" borderId="4" xfId="0" applyFont="1" applyFill="1" applyBorder="1" applyAlignment="1" applyProtection="1">
      <alignment horizontal="left" vertical="center"/>
    </xf>
    <xf numFmtId="0" fontId="6" fillId="4"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10" fontId="7" fillId="13" borderId="10" xfId="2" applyNumberFormat="1" applyFont="1" applyFill="1" applyBorder="1" applyAlignment="1" applyProtection="1">
      <alignment horizontal="center" vertical="center"/>
    </xf>
    <xf numFmtId="10" fontId="7" fillId="13" borderId="5" xfId="2" applyNumberFormat="1" applyFont="1" applyFill="1" applyBorder="1" applyAlignment="1" applyProtection="1">
      <alignment horizontal="center" vertical="center"/>
    </xf>
    <xf numFmtId="10" fontId="7" fillId="13" borderId="1" xfId="2" applyNumberFormat="1" applyFont="1" applyFill="1" applyBorder="1" applyAlignment="1" applyProtection="1">
      <alignment horizontal="center" vertical="center"/>
    </xf>
    <xf numFmtId="0" fontId="17" fillId="14" borderId="10" xfId="0" applyFont="1" applyFill="1" applyBorder="1" applyAlignment="1" applyProtection="1">
      <alignment horizontal="center" vertical="center" wrapText="1"/>
    </xf>
    <xf numFmtId="0" fontId="17" fillId="14" borderId="5" xfId="0" applyFont="1" applyFill="1" applyBorder="1" applyAlignment="1" applyProtection="1">
      <alignment horizontal="center" vertical="center" wrapText="1"/>
    </xf>
  </cellXfs>
  <cellStyles count="4">
    <cellStyle name="Currency" xfId="3" builtinId="4"/>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libri" panose="020F0502020204030204" pitchFamily="34" charset="0"/>
              </a:defRPr>
            </a:pPr>
            <a:r>
              <a:rPr lang="en-GB" sz="900">
                <a:latin typeface="Calibri" panose="020F0502020204030204" pitchFamily="34" charset="0"/>
              </a:rPr>
              <a:t>How</a:t>
            </a:r>
            <a:r>
              <a:rPr lang="en-GB" sz="900" baseline="0">
                <a:latin typeface="Calibri" panose="020F0502020204030204" pitchFamily="34" charset="0"/>
              </a:rPr>
              <a:t> Carbon Emissions Vary for the Petrol/Diesel Vehicle and the Electric Vehicle</a:t>
            </a:r>
            <a:endParaRPr lang="en-GB" sz="900">
              <a:latin typeface="Calibri" panose="020F0502020204030204" pitchFamily="34" charset="0"/>
            </a:endParaRPr>
          </a:p>
        </c:rich>
      </c:tx>
      <c:layout>
        <c:manualLayout>
          <c:xMode val="edge"/>
          <c:yMode val="edge"/>
          <c:x val="0.12360454997422704"/>
          <c:y val="0"/>
        </c:manualLayout>
      </c:layout>
      <c:overlay val="0"/>
    </c:title>
    <c:autoTitleDeleted val="0"/>
    <c:plotArea>
      <c:layout/>
      <c:barChart>
        <c:barDir val="col"/>
        <c:grouping val="clustered"/>
        <c:varyColors val="0"/>
        <c:ser>
          <c:idx val="0"/>
          <c:order val="0"/>
          <c:tx>
            <c:v>Petrol/Diesel</c:v>
          </c:tx>
          <c:spPr>
            <a:solidFill>
              <a:schemeClr val="tx2">
                <a:lumMod val="60000"/>
                <a:lumOff val="40000"/>
              </a:schemeClr>
            </a:solidFill>
          </c:spPr>
          <c:invertIfNegative val="0"/>
          <c:dLbls>
            <c:txPr>
              <a:bodyPr/>
              <a:lstStyle/>
              <a:p>
                <a:pPr>
                  <a:defRPr baseline="0">
                    <a:latin typeface="Arial Black" panose="020B0A04020102020204" pitchFamily="34" charset="0"/>
                  </a:defRPr>
                </a:pPr>
                <a:endParaRPr lang="en-US"/>
              </a:p>
            </c:txPr>
            <c:showLegendKey val="0"/>
            <c:showVal val="1"/>
            <c:showCatName val="0"/>
            <c:showSerName val="0"/>
            <c:showPercent val="0"/>
            <c:showBubbleSize val="0"/>
            <c:showLeaderLines val="0"/>
          </c:dLbls>
          <c:val>
            <c:numRef>
              <c:f>'Simple Calculator'!$F$17</c:f>
              <c:numCache>
                <c:formatCode>0.000</c:formatCode>
                <c:ptCount val="1"/>
                <c:pt idx="0">
                  <c:v>0.13200000000000001</c:v>
                </c:pt>
              </c:numCache>
            </c:numRef>
          </c:val>
        </c:ser>
        <c:ser>
          <c:idx val="1"/>
          <c:order val="1"/>
          <c:tx>
            <c:v>EV</c:v>
          </c:tx>
          <c:spPr>
            <a:solidFill>
              <a:srgbClr val="00B050"/>
            </a:solidFill>
          </c:spPr>
          <c:invertIfNegative val="0"/>
          <c:dLbls>
            <c:txPr>
              <a:bodyPr/>
              <a:lstStyle/>
              <a:p>
                <a:pPr>
                  <a:defRPr baseline="0">
                    <a:latin typeface="Arial Black" panose="020B0A04020102020204" pitchFamily="34" charset="0"/>
                  </a:defRPr>
                </a:pPr>
                <a:endParaRPr lang="en-US"/>
              </a:p>
            </c:txPr>
            <c:showLegendKey val="0"/>
            <c:showVal val="1"/>
            <c:showCatName val="0"/>
            <c:showSerName val="0"/>
            <c:showPercent val="0"/>
            <c:showBubbleSize val="0"/>
            <c:showLeaderLines val="0"/>
          </c:dLbls>
          <c:val>
            <c:numRef>
              <c:f>'Simple Calculator'!$F$9</c:f>
              <c:numCache>
                <c:formatCode>0.000</c:formatCode>
                <c:ptCount val="1"/>
                <c:pt idx="0">
                  <c:v>4.9286033202461256E-2</c:v>
                </c:pt>
              </c:numCache>
            </c:numRef>
          </c:val>
        </c:ser>
        <c:dLbls>
          <c:showLegendKey val="0"/>
          <c:showVal val="0"/>
          <c:showCatName val="0"/>
          <c:showSerName val="0"/>
          <c:showPercent val="0"/>
          <c:showBubbleSize val="0"/>
        </c:dLbls>
        <c:gapWidth val="75"/>
        <c:overlap val="-25"/>
        <c:axId val="44031360"/>
        <c:axId val="45810816"/>
      </c:barChart>
      <c:catAx>
        <c:axId val="44031360"/>
        <c:scaling>
          <c:orientation val="minMax"/>
        </c:scaling>
        <c:delete val="1"/>
        <c:axPos val="b"/>
        <c:majorTickMark val="none"/>
        <c:minorTickMark val="none"/>
        <c:tickLblPos val="nextTo"/>
        <c:crossAx val="45810816"/>
        <c:crosses val="autoZero"/>
        <c:auto val="1"/>
        <c:lblAlgn val="ctr"/>
        <c:lblOffset val="100"/>
        <c:noMultiLvlLbl val="0"/>
      </c:catAx>
      <c:valAx>
        <c:axId val="45810816"/>
        <c:scaling>
          <c:orientation val="minMax"/>
        </c:scaling>
        <c:delete val="0"/>
        <c:axPos val="l"/>
        <c:majorGridlines/>
        <c:minorGridlines/>
        <c:title>
          <c:tx>
            <c:rich>
              <a:bodyPr rot="-5400000" vert="horz"/>
              <a:lstStyle/>
              <a:p>
                <a:pPr>
                  <a:defRPr>
                    <a:latin typeface="Calibri" panose="020F0502020204030204" pitchFamily="34" charset="0"/>
                  </a:defRPr>
                </a:pPr>
                <a:r>
                  <a:rPr lang="en-GB" sz="700" b="0">
                    <a:latin typeface="Calibri" panose="020F0502020204030204" pitchFamily="34" charset="0"/>
                  </a:rPr>
                  <a:t>Carbon</a:t>
                </a:r>
                <a:r>
                  <a:rPr lang="en-GB" sz="700" b="0" baseline="0">
                    <a:latin typeface="Calibri" panose="020F0502020204030204" pitchFamily="34" charset="0"/>
                  </a:rPr>
                  <a:t> Emissions per Kilometre (kg CO</a:t>
                </a:r>
                <a:r>
                  <a:rPr lang="en-GB" sz="700" b="0" baseline="-25000">
                    <a:latin typeface="Calibri" panose="020F0502020204030204" pitchFamily="34" charset="0"/>
                  </a:rPr>
                  <a:t>2</a:t>
                </a:r>
                <a:r>
                  <a:rPr lang="en-GB" sz="700" b="0" baseline="0">
                    <a:latin typeface="Calibri" panose="020F0502020204030204" pitchFamily="34" charset="0"/>
                  </a:rPr>
                  <a:t>/km)</a:t>
                </a:r>
                <a:endParaRPr lang="en-GB" sz="700" b="0">
                  <a:latin typeface="Calibri" panose="020F0502020204030204" pitchFamily="34" charset="0"/>
                </a:endParaRPr>
              </a:p>
            </c:rich>
          </c:tx>
          <c:layout>
            <c:manualLayout>
              <c:xMode val="edge"/>
              <c:yMode val="edge"/>
              <c:x val="3.0706391378346253E-2"/>
              <c:y val="0.16790980491098806"/>
            </c:manualLayout>
          </c:layout>
          <c:overlay val="0"/>
        </c:title>
        <c:numFmt formatCode="0.000" sourceLinked="1"/>
        <c:majorTickMark val="none"/>
        <c:minorTickMark val="none"/>
        <c:tickLblPos val="nextTo"/>
        <c:spPr>
          <a:ln w="9525">
            <a:noFill/>
          </a:ln>
        </c:spPr>
        <c:crossAx val="44031360"/>
        <c:crosses val="autoZero"/>
        <c:crossBetween val="between"/>
      </c:valAx>
    </c:plotArea>
    <c:plotVisOnly val="1"/>
    <c:dispBlanksAs val="gap"/>
    <c:showDLblsOverMax val="0"/>
  </c:chart>
  <c:printSettings>
    <c:headerFooter/>
    <c:pageMargins b="0.75" l="0.7" r="0.7" t="0.75" header="0.3" footer="0.3"/>
    <c:pageSetup paperSize="9" orientation="portrait"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libri" panose="020F0502020204030204" pitchFamily="34" charset="0"/>
              </a:defRPr>
            </a:pPr>
            <a:r>
              <a:rPr lang="en-GB" sz="1000">
                <a:latin typeface="Calibri" panose="020F0502020204030204" pitchFamily="34" charset="0"/>
              </a:rPr>
              <a:t>How</a:t>
            </a:r>
            <a:r>
              <a:rPr lang="en-GB" sz="1000" baseline="0">
                <a:latin typeface="Calibri" panose="020F0502020204030204" pitchFamily="34" charset="0"/>
              </a:rPr>
              <a:t> Cost of Travel Varies for the Petrol/Diesel Vehicle and the Electric Vehicle</a:t>
            </a:r>
            <a:endParaRPr lang="en-GB" sz="1000">
              <a:latin typeface="Calibri" panose="020F0502020204030204" pitchFamily="34" charset="0"/>
            </a:endParaRPr>
          </a:p>
        </c:rich>
      </c:tx>
      <c:layout/>
      <c:overlay val="0"/>
    </c:title>
    <c:autoTitleDeleted val="0"/>
    <c:plotArea>
      <c:layout/>
      <c:barChart>
        <c:barDir val="col"/>
        <c:grouping val="clustered"/>
        <c:varyColors val="0"/>
        <c:ser>
          <c:idx val="0"/>
          <c:order val="0"/>
          <c:tx>
            <c:v>Petrol/Diesel</c:v>
          </c:tx>
          <c:spPr>
            <a:solidFill>
              <a:schemeClr val="tx2">
                <a:lumMod val="60000"/>
                <a:lumOff val="40000"/>
              </a:schemeClr>
            </a:solidFill>
          </c:spPr>
          <c:invertIfNegative val="0"/>
          <c:dLbls>
            <c:txPr>
              <a:bodyPr/>
              <a:lstStyle/>
              <a:p>
                <a:pPr>
                  <a:defRPr baseline="0">
                    <a:latin typeface="Arial Black" panose="020B0A04020102020204" pitchFamily="34" charset="0"/>
                  </a:defRPr>
                </a:pPr>
                <a:endParaRPr lang="en-US"/>
              </a:p>
            </c:txPr>
            <c:showLegendKey val="0"/>
            <c:showVal val="1"/>
            <c:showCatName val="0"/>
            <c:showSerName val="0"/>
            <c:showPercent val="0"/>
            <c:showBubbleSize val="0"/>
            <c:showLeaderLines val="0"/>
          </c:dLbls>
          <c:val>
            <c:numRef>
              <c:f>'Simple Calculator'!$F$15</c:f>
              <c:numCache>
                <c:formatCode>_("£"* #,##0.00_);_("£"* \(#,##0.00\);_("£"* "-"??_);_(@_)</c:formatCode>
                <c:ptCount val="1"/>
                <c:pt idx="0">
                  <c:v>6.5272001956983988E-2</c:v>
                </c:pt>
              </c:numCache>
            </c:numRef>
          </c:val>
        </c:ser>
        <c:ser>
          <c:idx val="1"/>
          <c:order val="1"/>
          <c:tx>
            <c:v>EV</c:v>
          </c:tx>
          <c:spPr>
            <a:solidFill>
              <a:srgbClr val="00B050"/>
            </a:solidFill>
          </c:spPr>
          <c:invertIfNegative val="0"/>
          <c:dLbls>
            <c:txPr>
              <a:bodyPr/>
              <a:lstStyle/>
              <a:p>
                <a:pPr>
                  <a:defRPr baseline="0">
                    <a:latin typeface="Arial Black" panose="020B0A04020102020204" pitchFamily="34" charset="0"/>
                  </a:defRPr>
                </a:pPr>
                <a:endParaRPr lang="en-US"/>
              </a:p>
            </c:txPr>
            <c:showLegendKey val="0"/>
            <c:showVal val="1"/>
            <c:showCatName val="0"/>
            <c:showSerName val="0"/>
            <c:showPercent val="0"/>
            <c:showBubbleSize val="0"/>
            <c:showLeaderLines val="0"/>
          </c:dLbls>
          <c:val>
            <c:numRef>
              <c:f>'Simple Calculator'!$F$5</c:f>
              <c:numCache>
                <c:formatCode>_-[$£-809]* #,##0.00_-;\-[$£-809]* #,##0.00_-;_-[$£-809]* "-"??_-;_-@_-</c:formatCode>
                <c:ptCount val="1"/>
                <c:pt idx="0">
                  <c:v>1.97709015711879E-2</c:v>
                </c:pt>
              </c:numCache>
            </c:numRef>
          </c:val>
        </c:ser>
        <c:dLbls>
          <c:showLegendKey val="0"/>
          <c:showVal val="0"/>
          <c:showCatName val="0"/>
          <c:showSerName val="0"/>
          <c:showPercent val="0"/>
          <c:showBubbleSize val="0"/>
        </c:dLbls>
        <c:gapWidth val="75"/>
        <c:overlap val="-25"/>
        <c:axId val="45857408"/>
        <c:axId val="45863296"/>
      </c:barChart>
      <c:catAx>
        <c:axId val="45857408"/>
        <c:scaling>
          <c:orientation val="minMax"/>
        </c:scaling>
        <c:delete val="1"/>
        <c:axPos val="b"/>
        <c:majorTickMark val="none"/>
        <c:minorTickMark val="none"/>
        <c:tickLblPos val="nextTo"/>
        <c:crossAx val="45863296"/>
        <c:crosses val="autoZero"/>
        <c:auto val="1"/>
        <c:lblAlgn val="ctr"/>
        <c:lblOffset val="100"/>
        <c:noMultiLvlLbl val="0"/>
      </c:catAx>
      <c:valAx>
        <c:axId val="45863296"/>
        <c:scaling>
          <c:orientation val="minMax"/>
        </c:scaling>
        <c:delete val="0"/>
        <c:axPos val="l"/>
        <c:majorGridlines/>
        <c:minorGridlines/>
        <c:title>
          <c:tx>
            <c:rich>
              <a:bodyPr rot="-5400000" vert="horz"/>
              <a:lstStyle/>
              <a:p>
                <a:pPr>
                  <a:defRPr>
                    <a:latin typeface="Calibri" panose="020F0502020204030204" pitchFamily="34" charset="0"/>
                  </a:defRPr>
                </a:pPr>
                <a:r>
                  <a:rPr lang="en-GB" sz="700" b="0">
                    <a:latin typeface="Calibri" panose="020F0502020204030204" pitchFamily="34" charset="0"/>
                  </a:rPr>
                  <a:t>Cost</a:t>
                </a:r>
                <a:r>
                  <a:rPr lang="en-GB" sz="700" b="0" baseline="0">
                    <a:latin typeface="Calibri" panose="020F0502020204030204" pitchFamily="34" charset="0"/>
                  </a:rPr>
                  <a:t> of Fuel/Electricity per Kilometre (£/km)</a:t>
                </a:r>
                <a:endParaRPr lang="en-GB" sz="700" b="0">
                  <a:latin typeface="Calibri" panose="020F0502020204030204" pitchFamily="34" charset="0"/>
                </a:endParaRPr>
              </a:p>
            </c:rich>
          </c:tx>
          <c:layout>
            <c:manualLayout>
              <c:xMode val="edge"/>
              <c:yMode val="edge"/>
              <c:x val="3.5961272475795295E-2"/>
              <c:y val="0.21372724134938306"/>
            </c:manualLayout>
          </c:layout>
          <c:overlay val="0"/>
        </c:title>
        <c:numFmt formatCode="_(&quot;£&quot;* #,##0.00_);_(&quot;£&quot;* \(#,##0.00\);_(&quot;£&quot;* &quot;-&quot;??_);_(@_)" sourceLinked="1"/>
        <c:majorTickMark val="none"/>
        <c:minorTickMark val="none"/>
        <c:tickLblPos val="nextTo"/>
        <c:spPr>
          <a:ln w="9525">
            <a:noFill/>
          </a:ln>
        </c:spPr>
        <c:txPr>
          <a:bodyPr/>
          <a:lstStyle/>
          <a:p>
            <a:pPr>
              <a:defRPr>
                <a:latin typeface="+mn-lt"/>
              </a:defRPr>
            </a:pPr>
            <a:endParaRPr lang="en-US"/>
          </a:p>
        </c:txPr>
        <c:crossAx val="45857408"/>
        <c:crosses val="autoZero"/>
        <c:crossBetween val="between"/>
      </c:valAx>
    </c:plotArea>
    <c:plotVisOnly val="1"/>
    <c:dispBlanksAs val="gap"/>
    <c:showDLblsOverMax val="0"/>
  </c:chart>
  <c:printSettings>
    <c:headerFooter/>
    <c:pageMargins b="0.75" l="0.7" r="0.7"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xdr:rowOff>
    </xdr:from>
    <xdr:to>
      <xdr:col>13</xdr:col>
      <xdr:colOff>0</xdr:colOff>
      <xdr:row>25</xdr:row>
      <xdr:rowOff>183173</xdr:rowOff>
    </xdr:to>
    <xdr:sp macro="" textlink="">
      <xdr:nvSpPr>
        <xdr:cNvPr id="2" name="TextBox 1"/>
        <xdr:cNvSpPr txBox="1"/>
      </xdr:nvSpPr>
      <xdr:spPr>
        <a:xfrm>
          <a:off x="608135" y="200025"/>
          <a:ext cx="7297615" cy="4745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latin typeface="Arial Black" panose="020B0A04020102020204" pitchFamily="34" charset="0"/>
            </a:rPr>
            <a:t>How</a:t>
          </a:r>
          <a:r>
            <a:rPr lang="en-GB" sz="1400" b="1" baseline="0">
              <a:latin typeface="Arial Black" panose="020B0A04020102020204" pitchFamily="34" charset="0"/>
            </a:rPr>
            <a:t> to Use the Calculator</a:t>
          </a:r>
        </a:p>
        <a:p>
          <a:pPr algn="l"/>
          <a:r>
            <a:rPr lang="en-GB" sz="1100" b="1" baseline="0">
              <a:latin typeface="Calibri" panose="020F0502020204030204" pitchFamily="34" charset="0"/>
            </a:rPr>
            <a:t>Key:</a:t>
          </a:r>
        </a:p>
        <a:p>
          <a:pPr lvl="1" algn="l"/>
          <a:r>
            <a:rPr lang="en-GB" sz="1100" b="0" baseline="0">
              <a:latin typeface="Calibri" panose="020F0502020204030204" pitchFamily="34" charset="0"/>
            </a:rPr>
            <a:t>- Electric Vehicle</a:t>
          </a:r>
        </a:p>
        <a:p>
          <a:pPr lvl="1" algn="l"/>
          <a:r>
            <a:rPr lang="en-GB" sz="1100" b="0" baseline="0">
              <a:latin typeface="Calibri" panose="020F0502020204030204" pitchFamily="34" charset="0"/>
            </a:rPr>
            <a:t>- Petrol/Diesel Vehicle</a:t>
          </a:r>
        </a:p>
        <a:p>
          <a:pPr lvl="1" algn="l"/>
          <a:r>
            <a:rPr lang="en-GB" sz="1100" b="0" baseline="0">
              <a:latin typeface="Calibri" panose="020F0502020204030204" pitchFamily="34" charset="0"/>
            </a:rPr>
            <a:t>- Requires User Input</a:t>
          </a:r>
        </a:p>
        <a:p>
          <a:pPr lvl="1" algn="l"/>
          <a:r>
            <a:rPr lang="en-GB" sz="1100" b="0" baseline="0">
              <a:latin typeface="Calibri" panose="020F0502020204030204" pitchFamily="34" charset="0"/>
            </a:rPr>
            <a:t>- Relative Outputs</a:t>
          </a:r>
        </a:p>
        <a:p>
          <a:pPr lvl="1" algn="r"/>
          <a:r>
            <a:rPr lang="en-GB" sz="1100" b="0" baseline="0">
              <a:latin typeface="Calibri" panose="020F0502020204030204" pitchFamily="34" charset="0"/>
            </a:rPr>
            <a:t>www.evoenergy.co.uk</a:t>
          </a:r>
        </a:p>
        <a:p>
          <a:pPr lvl="1" algn="r"/>
          <a:endParaRPr lang="en-GB" sz="1100" b="0" baseline="0">
            <a:latin typeface="Calibri" panose="020F0502020204030204" pitchFamily="34" charset="0"/>
          </a:endParaRPr>
        </a:p>
        <a:p>
          <a:pPr lvl="0" algn="l"/>
          <a:r>
            <a:rPr lang="en-GB" sz="1100" b="0" baseline="0">
              <a:latin typeface="Calibri" panose="020F0502020204030204" pitchFamily="34" charset="0"/>
            </a:rPr>
            <a:t>Inputs require numerical values in the most part, but for distances and other scalar quantities, words can be chosen from a drop-down list. This is simply to change the units.</a:t>
          </a:r>
        </a:p>
        <a:p>
          <a:pPr lvl="0" algn="l"/>
          <a:endParaRPr lang="en-GB" sz="1100" b="0" baseline="0">
            <a:latin typeface="Calibri" panose="020F0502020204030204" pitchFamily="34" charset="0"/>
          </a:endParaRPr>
        </a:p>
        <a:p>
          <a:pPr lvl="0" algn="l"/>
          <a:r>
            <a:rPr lang="en-GB" sz="1100" b="0" baseline="0">
              <a:latin typeface="Calibri" panose="020F0502020204030204" pitchFamily="34" charset="0"/>
            </a:rPr>
            <a:t>To find out unknown numerical input values, click on the hyperlinks to access the information from the specific sites. These are simply for reference - EvoEnergy doesn't endorse the use of these sites over others.</a:t>
          </a:r>
        </a:p>
        <a:p>
          <a:pPr lvl="0" algn="l"/>
          <a:endParaRPr lang="en-GB" sz="1100" b="0" baseline="0">
            <a:latin typeface="Calibri" panose="020F0502020204030204" pitchFamily="34" charset="0"/>
          </a:endParaRPr>
        </a:p>
        <a:p>
          <a:pPr lvl="0" algn="l"/>
          <a:r>
            <a:rPr lang="en-GB" sz="1100" b="0" baseline="0">
              <a:latin typeface="Calibri" panose="020F0502020204030204" pitchFamily="34" charset="0"/>
            </a:rPr>
            <a:t>The Simple Calculator contains basic manual 'Inputs' and automatic 'Outputs'.</a:t>
          </a:r>
        </a:p>
        <a:p>
          <a:pPr lvl="0" algn="l"/>
          <a:endParaRPr lang="en-GB" sz="1100" b="0" baseline="0">
            <a:latin typeface="Calibri" panose="020F0502020204030204" pitchFamily="34" charset="0"/>
          </a:endParaRPr>
        </a:p>
        <a:p>
          <a:pPr lvl="0" algn="l"/>
          <a:r>
            <a:rPr lang="en-GB" sz="1100" b="0" baseline="0">
              <a:latin typeface="Calibri" panose="020F0502020204030204" pitchFamily="34" charset="0"/>
            </a:rPr>
            <a:t>The Complex Calculator contains a few more Inputs and Outputs. The 'Relative Output' section relates the percentage savings of the Electric Vehicle to the Petrol/Diesel Vehicle for an understanding by direct comparison.</a:t>
          </a:r>
        </a:p>
        <a:p>
          <a:pPr lvl="0" algn="l"/>
          <a:endParaRPr lang="en-GB" sz="1100" b="0" baseline="0">
            <a:latin typeface="Calibri" panose="020F0502020204030204" pitchFamily="34" charset="0"/>
          </a:endParaRPr>
        </a:p>
        <a:p>
          <a:pPr lvl="0" algn="l"/>
          <a:r>
            <a:rPr lang="en-GB" sz="1100" b="0" baseline="0">
              <a:latin typeface="Calibri" panose="020F0502020204030204" pitchFamily="34" charset="0"/>
            </a:rPr>
            <a:t>This Calculator will help with calculating energy costs only. There will be other running costs for both Petrol/Diesel and Electric Vehicles. e.g. tax, maintenance, insurance etc that should be also taken into consideration.</a:t>
          </a:r>
        </a:p>
        <a:p>
          <a:pPr lvl="0" algn="l"/>
          <a:endParaRPr lang="en-GB" sz="1100" b="0" baseline="0">
            <a:latin typeface="Calibri" panose="020F0502020204030204" pitchFamily="34" charset="0"/>
          </a:endParaRPr>
        </a:p>
        <a:p>
          <a:pPr lvl="0" algn="l"/>
          <a:r>
            <a:rPr lang="en-GB" sz="800" b="0" baseline="0">
              <a:latin typeface="Calibri" panose="020F0502020204030204" pitchFamily="34" charset="0"/>
            </a:rPr>
            <a:t>Please note that this free calculator has been created by EvoEnergy Ltd for both personal and business use. Whilst all efforts have been made to ensure accuracy, it is advised that this calculator is used for estimations only. If any problems are identified with this calculator, please email the details to info@evoenergy.co.uk.</a:t>
          </a:r>
        </a:p>
        <a:p>
          <a:pPr lvl="0" algn="l"/>
          <a:endParaRPr lang="en-GB" sz="800" b="0" baseline="0">
            <a:latin typeface="Calibri" panose="020F0502020204030204" pitchFamily="34" charset="0"/>
          </a:endParaRPr>
        </a:p>
        <a:p>
          <a:pPr lvl="0" algn="l"/>
          <a:r>
            <a:rPr lang="en-GB" sz="800" b="0" baseline="0">
              <a:latin typeface="Calibri" panose="020F0502020204030204" pitchFamily="34" charset="0"/>
            </a:rPr>
            <a:t>© EvoEnergy Ltd 2017. All rights reserved.</a:t>
          </a:r>
        </a:p>
        <a:p>
          <a:pPr lvl="0" algn="l"/>
          <a:endParaRPr lang="en-GB" sz="1100" b="0" baseline="0">
            <a:latin typeface="Geogrotesque Rg" pitchFamily="50" charset="0"/>
          </a:endParaRPr>
        </a:p>
        <a:p>
          <a:pPr lvl="0" algn="l"/>
          <a:endParaRPr lang="en-GB" sz="1100" b="0" baseline="0">
            <a:latin typeface="Geogrotesque Rg" pitchFamily="50" charset="0"/>
          </a:endParaRPr>
        </a:p>
        <a:p>
          <a:pPr algn="l"/>
          <a:endParaRPr lang="en-GB" sz="1100" b="1" baseline="0">
            <a:latin typeface="Geogrotesque Rg" pitchFamily="50" charset="0"/>
          </a:endParaRPr>
        </a:p>
        <a:p>
          <a:pPr algn="l"/>
          <a:endParaRPr lang="en-GB" sz="1100" b="1" baseline="0">
            <a:latin typeface="Geogrotesque Rg" pitchFamily="50" charset="0"/>
          </a:endParaRPr>
        </a:p>
        <a:p>
          <a:pPr algn="l"/>
          <a:endParaRPr lang="en-GB" sz="1100" b="1" baseline="0">
            <a:latin typeface="Geogrotesque Rg" pitchFamily="50" charset="0"/>
          </a:endParaRPr>
        </a:p>
        <a:p>
          <a:pPr algn="l"/>
          <a:endParaRPr lang="en-GB" sz="1100" b="1" baseline="0">
            <a:latin typeface="Geogrotesque Rg" pitchFamily="50" charset="0"/>
          </a:endParaRPr>
        </a:p>
        <a:p>
          <a:pPr algn="l"/>
          <a:endParaRPr lang="en-GB" sz="1100" b="1" baseline="0">
            <a:latin typeface="Geogrotesque Rg" pitchFamily="50" charset="0"/>
          </a:endParaRPr>
        </a:p>
        <a:p>
          <a:pPr algn="l"/>
          <a:endParaRPr lang="en-GB" sz="1100" b="1" baseline="0">
            <a:latin typeface="Geogrotesque Rg" pitchFamily="50" charset="0"/>
          </a:endParaRPr>
        </a:p>
        <a:p>
          <a:pPr algn="l"/>
          <a:endParaRPr lang="en-GB" sz="1100" b="1" baseline="0">
            <a:latin typeface="Geogrotesque Rg" pitchFamily="50" charset="0"/>
          </a:endParaRPr>
        </a:p>
      </xdr:txBody>
    </xdr:sp>
    <xdr:clientData/>
  </xdr:twoCellAnchor>
  <xdr:twoCellAnchor>
    <xdr:from>
      <xdr:col>1</xdr:col>
      <xdr:colOff>85725</xdr:colOff>
      <xdr:row>3</xdr:row>
      <xdr:rowOff>95716</xdr:rowOff>
    </xdr:from>
    <xdr:to>
      <xdr:col>1</xdr:col>
      <xdr:colOff>504825</xdr:colOff>
      <xdr:row>4</xdr:row>
      <xdr:rowOff>29041</xdr:rowOff>
    </xdr:to>
    <xdr:sp macro="" textlink="">
      <xdr:nvSpPr>
        <xdr:cNvPr id="3" name="Rectangle 2"/>
        <xdr:cNvSpPr/>
      </xdr:nvSpPr>
      <xdr:spPr>
        <a:xfrm>
          <a:off x="694396" y="667216"/>
          <a:ext cx="419100" cy="123825"/>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85725</xdr:colOff>
      <xdr:row>4</xdr:row>
      <xdr:rowOff>81545</xdr:rowOff>
    </xdr:from>
    <xdr:to>
      <xdr:col>1</xdr:col>
      <xdr:colOff>504825</xdr:colOff>
      <xdr:row>5</xdr:row>
      <xdr:rowOff>14870</xdr:rowOff>
    </xdr:to>
    <xdr:sp macro="" textlink="">
      <xdr:nvSpPr>
        <xdr:cNvPr id="4" name="Rectangle 3"/>
        <xdr:cNvSpPr/>
      </xdr:nvSpPr>
      <xdr:spPr>
        <a:xfrm>
          <a:off x="694396" y="843545"/>
          <a:ext cx="419100" cy="123825"/>
        </a:xfrm>
        <a:prstGeom prst="rect">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85725</xdr:colOff>
      <xdr:row>5</xdr:row>
      <xdr:rowOff>67374</xdr:rowOff>
    </xdr:from>
    <xdr:to>
      <xdr:col>1</xdr:col>
      <xdr:colOff>504825</xdr:colOff>
      <xdr:row>6</xdr:row>
      <xdr:rowOff>699</xdr:rowOff>
    </xdr:to>
    <xdr:sp macro="" textlink="">
      <xdr:nvSpPr>
        <xdr:cNvPr id="5" name="Rectangle 4"/>
        <xdr:cNvSpPr/>
      </xdr:nvSpPr>
      <xdr:spPr>
        <a:xfrm>
          <a:off x="694396" y="1019874"/>
          <a:ext cx="419100" cy="12382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36634</xdr:colOff>
      <xdr:row>2</xdr:row>
      <xdr:rowOff>95248</xdr:rowOff>
    </xdr:from>
    <xdr:to>
      <xdr:col>4</xdr:col>
      <xdr:colOff>87924</xdr:colOff>
      <xdr:row>7</xdr:row>
      <xdr:rowOff>80596</xdr:rowOff>
    </xdr:to>
    <xdr:sp macro="" textlink="">
      <xdr:nvSpPr>
        <xdr:cNvPr id="7" name="Rectangle 6"/>
        <xdr:cNvSpPr/>
      </xdr:nvSpPr>
      <xdr:spPr>
        <a:xfrm>
          <a:off x="644769" y="476248"/>
          <a:ext cx="1875693" cy="937848"/>
        </a:xfrm>
        <a:prstGeom prst="rect">
          <a:avLst/>
        </a:prstGeom>
        <a:noFill/>
        <a:ln cap="sq" cmpd="sng">
          <a:solidFill>
            <a:schemeClr val="tx1"/>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9</xdr:col>
      <xdr:colOff>476250</xdr:colOff>
      <xdr:row>4</xdr:row>
      <xdr:rowOff>134651</xdr:rowOff>
    </xdr:from>
    <xdr:to>
      <xdr:col>12</xdr:col>
      <xdr:colOff>560804</xdr:colOff>
      <xdr:row>7</xdr:row>
      <xdr:rowOff>58615</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462" y="896651"/>
          <a:ext cx="1908957" cy="495464"/>
        </a:xfrm>
        <a:prstGeom prst="rect">
          <a:avLst/>
        </a:prstGeom>
      </xdr:spPr>
    </xdr:pic>
    <xdr:clientData/>
  </xdr:twoCellAnchor>
  <xdr:twoCellAnchor>
    <xdr:from>
      <xdr:col>1</xdr:col>
      <xdr:colOff>93588</xdr:colOff>
      <xdr:row>6</xdr:row>
      <xdr:rowOff>82028</xdr:rowOff>
    </xdr:from>
    <xdr:to>
      <xdr:col>1</xdr:col>
      <xdr:colOff>512688</xdr:colOff>
      <xdr:row>7</xdr:row>
      <xdr:rowOff>15353</xdr:rowOff>
    </xdr:to>
    <xdr:sp macro="" textlink="">
      <xdr:nvSpPr>
        <xdr:cNvPr id="9" name="Rectangle 8"/>
        <xdr:cNvSpPr/>
      </xdr:nvSpPr>
      <xdr:spPr>
        <a:xfrm>
          <a:off x="701723" y="1225028"/>
          <a:ext cx="419100" cy="123825"/>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69250</xdr:rowOff>
    </xdr:from>
    <xdr:to>
      <xdr:col>2</xdr:col>
      <xdr:colOff>1133475</xdr:colOff>
      <xdr:row>29</xdr:row>
      <xdr:rowOff>47625</xdr:rowOff>
    </xdr:to>
    <xdr:sp macro="" textlink="">
      <xdr:nvSpPr>
        <xdr:cNvPr id="2" name="TextBox 1"/>
        <xdr:cNvSpPr txBox="1"/>
      </xdr:nvSpPr>
      <xdr:spPr>
        <a:xfrm>
          <a:off x="0" y="5107975"/>
          <a:ext cx="3248025" cy="1388075"/>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baseline="30000">
              <a:latin typeface="Calibri" panose="020F0502020204030204" pitchFamily="34" charset="0"/>
            </a:rPr>
            <a:t>NOTES</a:t>
          </a:r>
          <a:endParaRPr lang="en-GB" sz="1000" b="1" baseline="30000">
            <a:latin typeface="Calibri" panose="020F0502020204030204" pitchFamily="34" charset="0"/>
          </a:endParaRPr>
        </a:p>
        <a:p>
          <a:r>
            <a:rPr lang="en-GB" sz="1000" baseline="30000">
              <a:latin typeface="Calibri" panose="020F0502020204030204" pitchFamily="34" charset="0"/>
            </a:rPr>
            <a:t>[1] </a:t>
          </a:r>
          <a:r>
            <a:rPr lang="en-GB" sz="1000">
              <a:latin typeface="Calibri" panose="020F0502020204030204" pitchFamily="34" charset="0"/>
            </a:rPr>
            <a:t>RDE, for the range of electric</a:t>
          </a:r>
          <a:r>
            <a:rPr lang="en-GB" sz="1000" baseline="0">
              <a:latin typeface="Calibri" panose="020F0502020204030204" pitchFamily="34" charset="0"/>
            </a:rPr>
            <a:t> vehicles,</a:t>
          </a:r>
          <a:r>
            <a:rPr lang="en-GB" sz="1000">
              <a:latin typeface="Calibri" panose="020F0502020204030204" pitchFamily="34" charset="0"/>
            </a:rPr>
            <a:t> may soon be updated.</a:t>
          </a:r>
        </a:p>
        <a:p>
          <a:r>
            <a:rPr lang="en-GB" sz="1000" baseline="30000">
              <a:latin typeface="Calibri" panose="020F0502020204030204" pitchFamily="34" charset="0"/>
            </a:rPr>
            <a:t>[2] </a:t>
          </a:r>
          <a:r>
            <a:rPr lang="en-GB" sz="1000">
              <a:latin typeface="Calibri" panose="020F0502020204030204" pitchFamily="34" charset="0"/>
            </a:rPr>
            <a:t>We realise that creating</a:t>
          </a:r>
          <a:r>
            <a:rPr lang="en-GB" sz="1000" baseline="0">
              <a:latin typeface="Calibri" panose="020F0502020204030204" pitchFamily="34" charset="0"/>
            </a:rPr>
            <a:t> electricity for the national grid produces other greenhouse gases, but for the sake of simple comparison to vehicle gas emissions, we have used  'kg CO2 /kWh' rather than 'kg CO2e/kWh'. </a:t>
          </a:r>
          <a:endParaRPr lang="en-GB" sz="1000">
            <a:latin typeface="Calibri" panose="020F0502020204030204" pitchFamily="34" charset="0"/>
          </a:endParaRPr>
        </a:p>
      </xdr:txBody>
    </xdr:sp>
    <xdr:clientData/>
  </xdr:twoCellAnchor>
  <xdr:twoCellAnchor>
    <xdr:from>
      <xdr:col>3</xdr:col>
      <xdr:colOff>153760</xdr:colOff>
      <xdr:row>22</xdr:row>
      <xdr:rowOff>62592</xdr:rowOff>
    </xdr:from>
    <xdr:to>
      <xdr:col>4</xdr:col>
      <xdr:colOff>1077685</xdr:colOff>
      <xdr:row>29</xdr:row>
      <xdr:rowOff>48868</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1239489</xdr:colOff>
      <xdr:row>22</xdr:row>
      <xdr:rowOff>72119</xdr:rowOff>
    </xdr:from>
    <xdr:to>
      <xdr:col>6</xdr:col>
      <xdr:colOff>788179</xdr:colOff>
      <xdr:row>29</xdr:row>
      <xdr:rowOff>66676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571500</xdr:colOff>
      <xdr:row>20</xdr:row>
      <xdr:rowOff>19050</xdr:rowOff>
    </xdr:from>
    <xdr:to>
      <xdr:col>4</xdr:col>
      <xdr:colOff>2266950</xdr:colOff>
      <xdr:row>21</xdr:row>
      <xdr:rowOff>268598</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00700" y="4429125"/>
          <a:ext cx="1695450" cy="4400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71160</xdr:colOff>
      <xdr:row>1</xdr:row>
      <xdr:rowOff>28574</xdr:rowOff>
    </xdr:from>
    <xdr:to>
      <xdr:col>6</xdr:col>
      <xdr:colOff>1869392</xdr:colOff>
      <xdr:row>2</xdr:row>
      <xdr:rowOff>114299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6960" y="219074"/>
          <a:ext cx="1798232"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carfueldata.direct.gov.uk/" TargetMode="External"/><Relationship Id="rId2" Type="http://schemas.openxmlformats.org/officeDocument/2006/relationships/hyperlink" Target="http://equaindex.com/" TargetMode="External"/><Relationship Id="rId1" Type="http://schemas.openxmlformats.org/officeDocument/2006/relationships/hyperlink" Target="https://www.gov.uk/government/publications/greenhouse-gas-reporting-conversion-factors-2017" TargetMode="External"/><Relationship Id="rId6" Type="http://schemas.openxmlformats.org/officeDocument/2006/relationships/drawing" Target="../drawings/drawing2.xml"/><Relationship Id="rId5" Type="http://schemas.openxmlformats.org/officeDocument/2006/relationships/printerSettings" Target="../printerSettings/printerSettings1.bin"/><Relationship Id="rId4" Type="http://schemas.openxmlformats.org/officeDocument/2006/relationships/hyperlink" Target="https://www.honestjohn.co.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indowProtection="1" tabSelected="1" zoomScale="130" zoomScaleNormal="130" workbookViewId="0">
      <selection activeCell="P4" sqref="P4"/>
    </sheetView>
  </sheetViews>
  <sheetFormatPr defaultRowHeight="15" x14ac:dyDescent="0.25"/>
  <sheetData>
    <row r="1" spans="1:15" x14ac:dyDescent="0.25">
      <c r="A1" s="12"/>
      <c r="B1" s="12"/>
      <c r="C1" s="12"/>
      <c r="D1" s="12"/>
      <c r="E1" s="12"/>
      <c r="F1" s="12"/>
      <c r="G1" s="12"/>
      <c r="H1" s="12"/>
      <c r="I1" s="12"/>
      <c r="J1" s="12"/>
      <c r="K1" s="12"/>
      <c r="L1" s="12"/>
      <c r="M1" s="12"/>
      <c r="N1" s="12"/>
      <c r="O1" s="12"/>
    </row>
    <row r="2" spans="1:15" x14ac:dyDescent="0.25">
      <c r="A2" s="12"/>
      <c r="B2" s="12"/>
      <c r="C2" s="12"/>
      <c r="D2" s="12"/>
      <c r="E2" s="12"/>
      <c r="F2" s="12"/>
      <c r="G2" s="12"/>
      <c r="H2" s="12"/>
      <c r="I2" s="12"/>
      <c r="J2" s="12"/>
      <c r="K2" s="12"/>
      <c r="L2" s="12"/>
      <c r="M2" s="12"/>
      <c r="N2" s="12"/>
      <c r="O2" s="12"/>
    </row>
    <row r="3" spans="1:15" x14ac:dyDescent="0.25">
      <c r="A3" s="12"/>
      <c r="B3" s="12"/>
      <c r="C3" s="12"/>
      <c r="D3" s="12"/>
      <c r="E3" s="12"/>
      <c r="F3" s="12"/>
      <c r="G3" s="12"/>
      <c r="H3" s="12"/>
      <c r="I3" s="12"/>
      <c r="J3" s="12"/>
      <c r="K3" s="12"/>
      <c r="L3" s="12"/>
      <c r="M3" s="12"/>
      <c r="N3" s="12"/>
      <c r="O3" s="12"/>
    </row>
    <row r="4" spans="1:15" x14ac:dyDescent="0.25">
      <c r="A4" s="12"/>
      <c r="B4" s="12"/>
      <c r="C4" s="12"/>
      <c r="D4" s="12"/>
      <c r="E4" s="12"/>
      <c r="F4" s="12"/>
      <c r="G4" s="12"/>
      <c r="H4" s="12"/>
      <c r="I4" s="12"/>
      <c r="J4" s="12"/>
      <c r="K4" s="12"/>
      <c r="L4" s="12"/>
      <c r="M4" s="12"/>
      <c r="N4" s="12"/>
      <c r="O4" s="12"/>
    </row>
    <row r="5" spans="1:15" x14ac:dyDescent="0.25">
      <c r="A5" s="12"/>
      <c r="B5" s="12"/>
      <c r="C5" s="12"/>
      <c r="D5" s="12"/>
      <c r="E5" s="12"/>
      <c r="F5" s="12"/>
      <c r="G5" s="12"/>
      <c r="H5" s="12"/>
      <c r="I5" s="12"/>
      <c r="J5" s="12"/>
      <c r="K5" s="12"/>
      <c r="L5" s="12"/>
      <c r="M5" s="12"/>
      <c r="N5" s="12"/>
      <c r="O5" s="12"/>
    </row>
    <row r="6" spans="1:15" x14ac:dyDescent="0.25">
      <c r="A6" s="12"/>
      <c r="B6" s="12"/>
      <c r="C6" s="12"/>
      <c r="D6" s="12"/>
      <c r="E6" s="12"/>
      <c r="F6" s="12"/>
      <c r="G6" s="12"/>
      <c r="H6" s="12"/>
      <c r="I6" s="12"/>
      <c r="J6" s="12"/>
      <c r="K6" s="12"/>
      <c r="L6" s="12"/>
      <c r="M6" s="12"/>
      <c r="N6" s="12"/>
      <c r="O6" s="12"/>
    </row>
    <row r="7" spans="1:15" x14ac:dyDescent="0.25">
      <c r="A7" s="12"/>
      <c r="B7" s="12"/>
      <c r="C7" s="12"/>
      <c r="D7" s="12"/>
      <c r="E7" s="12"/>
      <c r="F7" s="12"/>
      <c r="G7" s="12"/>
      <c r="H7" s="12"/>
      <c r="I7" s="12"/>
      <c r="J7" s="12"/>
      <c r="K7" s="12"/>
      <c r="L7" s="12"/>
      <c r="M7" s="12"/>
      <c r="N7" s="12"/>
      <c r="O7" s="12"/>
    </row>
    <row r="8" spans="1:15" x14ac:dyDescent="0.25">
      <c r="A8" s="12"/>
      <c r="B8" s="12"/>
      <c r="C8" s="12"/>
      <c r="D8" s="12"/>
      <c r="E8" s="12"/>
      <c r="F8" s="12"/>
      <c r="G8" s="12"/>
      <c r="H8" s="12"/>
      <c r="I8" s="12"/>
      <c r="J8" s="12"/>
      <c r="K8" s="12"/>
      <c r="L8" s="12"/>
      <c r="M8" s="12"/>
      <c r="N8" s="12"/>
      <c r="O8" s="12"/>
    </row>
    <row r="9" spans="1:15" x14ac:dyDescent="0.25">
      <c r="A9" s="12"/>
      <c r="B9" s="12"/>
      <c r="C9" s="12"/>
      <c r="D9" s="12"/>
      <c r="E9" s="12"/>
      <c r="F9" s="12"/>
      <c r="G9" s="12"/>
      <c r="H9" s="12"/>
      <c r="I9" s="12"/>
      <c r="J9" s="12"/>
      <c r="K9" s="12"/>
      <c r="L9" s="12"/>
      <c r="M9" s="12"/>
      <c r="N9" s="12"/>
      <c r="O9" s="12"/>
    </row>
    <row r="10" spans="1:15" x14ac:dyDescent="0.25">
      <c r="A10" s="12"/>
      <c r="B10" s="12"/>
      <c r="C10" s="12"/>
      <c r="D10" s="12"/>
      <c r="E10" s="12"/>
      <c r="F10" s="12"/>
      <c r="G10" s="12"/>
      <c r="H10" s="12"/>
      <c r="I10" s="12"/>
      <c r="J10" s="12"/>
      <c r="K10" s="12"/>
      <c r="L10" s="12"/>
      <c r="M10" s="12"/>
      <c r="N10" s="12"/>
      <c r="O10" s="12"/>
    </row>
    <row r="11" spans="1:15" x14ac:dyDescent="0.25">
      <c r="A11" s="12"/>
      <c r="B11" s="12"/>
      <c r="C11" s="12"/>
      <c r="D11" s="12"/>
      <c r="E11" s="12"/>
      <c r="F11" s="12"/>
      <c r="G11" s="12"/>
      <c r="H11" s="12"/>
      <c r="I11" s="12"/>
      <c r="J11" s="12"/>
      <c r="K11" s="12"/>
      <c r="L11" s="12"/>
      <c r="M11" s="12"/>
      <c r="N11" s="12"/>
      <c r="O11" s="12"/>
    </row>
    <row r="12" spans="1:15" x14ac:dyDescent="0.25">
      <c r="A12" s="12"/>
      <c r="B12" s="12"/>
      <c r="C12" s="12"/>
      <c r="D12" s="12"/>
      <c r="E12" s="12"/>
      <c r="F12" s="12"/>
      <c r="G12" s="12"/>
      <c r="H12" s="12"/>
      <c r="I12" s="12"/>
      <c r="J12" s="12"/>
      <c r="K12" s="12"/>
      <c r="L12" s="12"/>
      <c r="M12" s="12"/>
      <c r="N12" s="12"/>
      <c r="O12" s="12"/>
    </row>
    <row r="13" spans="1:15" x14ac:dyDescent="0.25">
      <c r="A13" s="12"/>
      <c r="B13" s="12"/>
      <c r="C13" s="12"/>
      <c r="D13" s="12"/>
      <c r="E13" s="12"/>
      <c r="F13" s="12"/>
      <c r="G13" s="12"/>
      <c r="H13" s="12"/>
      <c r="I13" s="12"/>
      <c r="J13" s="12"/>
      <c r="K13" s="12"/>
      <c r="L13" s="12"/>
      <c r="M13" s="12"/>
      <c r="N13" s="12"/>
      <c r="O13" s="12"/>
    </row>
    <row r="14" spans="1:15" x14ac:dyDescent="0.25">
      <c r="A14" s="12"/>
      <c r="B14" s="12"/>
      <c r="C14" s="12"/>
      <c r="D14" s="12"/>
      <c r="E14" s="12"/>
      <c r="F14" s="12"/>
      <c r="G14" s="12"/>
      <c r="H14" s="12"/>
      <c r="I14" s="12"/>
      <c r="J14" s="12"/>
      <c r="K14" s="12"/>
      <c r="L14" s="12"/>
      <c r="M14" s="12"/>
      <c r="N14" s="12"/>
      <c r="O14" s="12"/>
    </row>
    <row r="15" spans="1:15" x14ac:dyDescent="0.25">
      <c r="A15" s="12"/>
      <c r="B15" s="12"/>
      <c r="C15" s="12"/>
      <c r="D15" s="12"/>
      <c r="E15" s="12"/>
      <c r="F15" s="12"/>
      <c r="G15" s="12"/>
      <c r="H15" s="12"/>
      <c r="I15" s="12"/>
      <c r="J15" s="12"/>
      <c r="K15" s="12"/>
      <c r="L15" s="12"/>
      <c r="M15" s="12"/>
      <c r="N15" s="12"/>
      <c r="O15" s="12"/>
    </row>
    <row r="16" spans="1:15" x14ac:dyDescent="0.25">
      <c r="A16" s="12"/>
      <c r="B16" s="12"/>
      <c r="C16" s="12"/>
      <c r="D16" s="12"/>
      <c r="E16" s="12"/>
      <c r="F16" s="12"/>
      <c r="G16" s="12"/>
      <c r="H16" s="12"/>
      <c r="I16" s="12"/>
      <c r="J16" s="12"/>
      <c r="K16" s="12"/>
      <c r="L16" s="12"/>
      <c r="M16" s="12"/>
      <c r="N16" s="12"/>
      <c r="O16" s="12"/>
    </row>
    <row r="17" spans="1:15" x14ac:dyDescent="0.25">
      <c r="A17" s="12"/>
      <c r="B17" s="12"/>
      <c r="C17" s="12"/>
      <c r="D17" s="12"/>
      <c r="E17" s="12"/>
      <c r="F17" s="12"/>
      <c r="G17" s="12"/>
      <c r="H17" s="12"/>
      <c r="I17" s="12"/>
      <c r="J17" s="12"/>
      <c r="K17" s="12"/>
      <c r="L17" s="12"/>
      <c r="M17" s="12"/>
      <c r="N17" s="12"/>
      <c r="O17" s="12"/>
    </row>
    <row r="18" spans="1:15" x14ac:dyDescent="0.25">
      <c r="A18" s="12"/>
      <c r="B18" s="12"/>
      <c r="C18" s="12"/>
      <c r="D18" s="12"/>
      <c r="E18" s="12"/>
      <c r="F18" s="12"/>
      <c r="G18" s="12"/>
      <c r="H18" s="12"/>
      <c r="I18" s="12"/>
      <c r="J18" s="12"/>
      <c r="K18" s="12"/>
      <c r="L18" s="12"/>
      <c r="M18" s="12"/>
      <c r="N18" s="12"/>
      <c r="O18" s="12"/>
    </row>
    <row r="19" spans="1:15" x14ac:dyDescent="0.25">
      <c r="A19" s="12"/>
      <c r="B19" s="12"/>
      <c r="C19" s="12"/>
      <c r="D19" s="12"/>
      <c r="E19" s="12"/>
      <c r="F19" s="12"/>
      <c r="G19" s="12"/>
      <c r="H19" s="12"/>
      <c r="I19" s="12"/>
      <c r="J19" s="12"/>
      <c r="K19" s="12"/>
      <c r="L19" s="12"/>
      <c r="M19" s="12"/>
      <c r="N19" s="12"/>
      <c r="O19" s="12"/>
    </row>
    <row r="20" spans="1:15" x14ac:dyDescent="0.25">
      <c r="A20" s="12"/>
      <c r="B20" s="12"/>
      <c r="C20" s="12"/>
      <c r="D20" s="12"/>
      <c r="E20" s="12"/>
      <c r="F20" s="12"/>
      <c r="G20" s="12"/>
      <c r="H20" s="12"/>
      <c r="I20" s="12"/>
      <c r="J20" s="12"/>
      <c r="K20" s="12"/>
      <c r="L20" s="12"/>
      <c r="M20" s="12"/>
      <c r="N20" s="12"/>
      <c r="O20" s="12"/>
    </row>
    <row r="21" spans="1:15" x14ac:dyDescent="0.25">
      <c r="A21" s="12"/>
      <c r="B21" s="12"/>
      <c r="C21" s="12"/>
      <c r="D21" s="12"/>
      <c r="E21" s="12"/>
      <c r="F21" s="12"/>
      <c r="G21" s="12"/>
      <c r="H21" s="12"/>
      <c r="I21" s="12"/>
      <c r="J21" s="12"/>
      <c r="K21" s="12"/>
      <c r="L21" s="12"/>
      <c r="M21" s="12"/>
      <c r="N21" s="12"/>
      <c r="O21" s="12"/>
    </row>
    <row r="22" spans="1:15" x14ac:dyDescent="0.25">
      <c r="A22" s="12"/>
      <c r="B22" s="12"/>
      <c r="C22" s="12"/>
      <c r="D22" s="12"/>
      <c r="E22" s="12"/>
      <c r="F22" s="12"/>
      <c r="G22" s="12"/>
      <c r="H22" s="12"/>
      <c r="I22" s="12"/>
      <c r="J22" s="12"/>
      <c r="K22" s="12"/>
      <c r="L22" s="12"/>
      <c r="M22" s="12"/>
      <c r="N22" s="12"/>
      <c r="O22" s="12"/>
    </row>
    <row r="23" spans="1:15" x14ac:dyDescent="0.25">
      <c r="A23" s="12"/>
      <c r="B23" s="12"/>
      <c r="C23" s="12"/>
      <c r="D23" s="12"/>
      <c r="E23" s="12"/>
      <c r="F23" s="12"/>
      <c r="G23" s="12"/>
      <c r="H23" s="12"/>
      <c r="I23" s="12"/>
      <c r="J23" s="12"/>
      <c r="K23" s="12"/>
      <c r="L23" s="12"/>
      <c r="M23" s="12"/>
      <c r="N23" s="12"/>
      <c r="O23" s="12"/>
    </row>
    <row r="24" spans="1:15" x14ac:dyDescent="0.25">
      <c r="A24" s="12"/>
      <c r="B24" s="12"/>
      <c r="C24" s="12"/>
      <c r="D24" s="12"/>
      <c r="E24" s="12"/>
      <c r="F24" s="12"/>
      <c r="G24" s="12"/>
      <c r="H24" s="12"/>
      <c r="I24" s="12"/>
      <c r="J24" s="12"/>
      <c r="K24" s="12"/>
      <c r="L24" s="12"/>
      <c r="M24" s="12"/>
      <c r="N24" s="12"/>
      <c r="O24" s="12"/>
    </row>
    <row r="25" spans="1:15" x14ac:dyDescent="0.25">
      <c r="A25" s="12"/>
      <c r="B25" s="12"/>
      <c r="C25" s="12"/>
      <c r="D25" s="12"/>
      <c r="E25" s="12"/>
      <c r="F25" s="12"/>
      <c r="G25" s="12"/>
      <c r="H25" s="12"/>
      <c r="I25" s="12"/>
      <c r="J25" s="12"/>
      <c r="K25" s="12"/>
      <c r="L25" s="12"/>
      <c r="M25" s="12"/>
      <c r="N25" s="12"/>
      <c r="O25" s="12"/>
    </row>
    <row r="26" spans="1:15" x14ac:dyDescent="0.25">
      <c r="A26" s="12"/>
      <c r="B26" s="12"/>
      <c r="C26" s="12"/>
      <c r="D26" s="12"/>
      <c r="E26" s="12"/>
      <c r="F26" s="12"/>
      <c r="G26" s="12"/>
      <c r="H26" s="12"/>
      <c r="I26" s="12"/>
      <c r="J26" s="12"/>
      <c r="K26" s="12"/>
      <c r="L26" s="12"/>
      <c r="M26" s="12"/>
      <c r="N26" s="12"/>
      <c r="O26" s="12"/>
    </row>
    <row r="27" spans="1:15" x14ac:dyDescent="0.25">
      <c r="A27" s="12"/>
      <c r="B27" s="12"/>
      <c r="C27" s="12"/>
      <c r="D27" s="12"/>
      <c r="E27" s="12"/>
      <c r="F27" s="12"/>
      <c r="G27" s="12"/>
      <c r="H27" s="12"/>
      <c r="I27" s="12"/>
      <c r="J27" s="12"/>
      <c r="K27" s="12"/>
      <c r="L27" s="12"/>
      <c r="M27" s="12"/>
      <c r="N27" s="12"/>
      <c r="O27" s="12"/>
    </row>
    <row r="28" spans="1:15" x14ac:dyDescent="0.25">
      <c r="A28" s="12"/>
      <c r="B28" s="12"/>
      <c r="C28" s="12"/>
      <c r="D28" s="12"/>
      <c r="E28" s="12"/>
      <c r="F28" s="12"/>
      <c r="G28" s="12"/>
      <c r="H28" s="12"/>
      <c r="I28" s="12"/>
      <c r="J28" s="12"/>
      <c r="K28" s="12"/>
      <c r="L28" s="12"/>
      <c r="M28" s="12"/>
      <c r="N28" s="12"/>
      <c r="O28" s="12"/>
    </row>
    <row r="29" spans="1:15" x14ac:dyDescent="0.25">
      <c r="A29" s="12"/>
      <c r="B29" s="12"/>
      <c r="C29" s="12"/>
      <c r="D29" s="12"/>
      <c r="E29" s="12"/>
      <c r="F29" s="12"/>
      <c r="G29" s="12"/>
      <c r="H29" s="12"/>
      <c r="I29" s="12"/>
      <c r="J29" s="12"/>
      <c r="K29" s="12"/>
      <c r="L29" s="12"/>
      <c r="M29" s="12"/>
      <c r="N29" s="12"/>
      <c r="O29" s="12"/>
    </row>
  </sheetData>
  <sheetProtection password="FC4A"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indowProtection="1" zoomScaleNormal="100" zoomScaleSheetLayoutView="100" workbookViewId="0">
      <selection activeCell="B16" sqref="B16"/>
    </sheetView>
  </sheetViews>
  <sheetFormatPr defaultRowHeight="15" x14ac:dyDescent="0.25"/>
  <cols>
    <col min="1" max="1" width="22.28515625" customWidth="1"/>
    <col min="2" max="2" width="9.42578125" customWidth="1"/>
    <col min="3" max="3" width="17.140625" customWidth="1"/>
    <col min="4" max="4" width="26.5703125" customWidth="1"/>
    <col min="5" max="5" width="34.7109375" customWidth="1"/>
    <col min="6" max="6" width="9.85546875" customWidth="1"/>
    <col min="7" max="7" width="11.85546875" customWidth="1"/>
  </cols>
  <sheetData>
    <row r="1" spans="1:10" x14ac:dyDescent="0.25">
      <c r="A1" s="12"/>
      <c r="B1" s="12"/>
      <c r="C1" s="12"/>
      <c r="D1" s="12"/>
      <c r="E1" s="12"/>
      <c r="F1" s="12"/>
      <c r="G1" s="12"/>
      <c r="H1" s="12"/>
    </row>
    <row r="2" spans="1:10" x14ac:dyDescent="0.25">
      <c r="A2" s="13" t="s">
        <v>74</v>
      </c>
      <c r="B2" s="14"/>
      <c r="C2" s="14"/>
      <c r="D2" s="14"/>
      <c r="E2" s="13" t="s">
        <v>74</v>
      </c>
      <c r="F2" s="15"/>
      <c r="G2" s="15"/>
      <c r="H2" s="12"/>
    </row>
    <row r="3" spans="1:10" ht="15" customHeight="1" x14ac:dyDescent="0.25">
      <c r="A3" s="16" t="s">
        <v>4</v>
      </c>
      <c r="B3" s="17" t="s">
        <v>6</v>
      </c>
      <c r="C3" s="17" t="s">
        <v>5</v>
      </c>
      <c r="D3" s="18" t="s">
        <v>60</v>
      </c>
      <c r="E3" s="19" t="s">
        <v>16</v>
      </c>
      <c r="F3" s="17" t="s">
        <v>6</v>
      </c>
      <c r="G3" s="17" t="s">
        <v>5</v>
      </c>
      <c r="H3" s="12"/>
    </row>
    <row r="4" spans="1:10" ht="15" hidden="1" customHeight="1" x14ac:dyDescent="0.25">
      <c r="A4" s="20" t="s">
        <v>4</v>
      </c>
      <c r="B4" s="21" t="s">
        <v>6</v>
      </c>
      <c r="C4" s="21" t="s">
        <v>5</v>
      </c>
      <c r="D4" s="22"/>
      <c r="E4" s="23" t="s">
        <v>16</v>
      </c>
      <c r="F4" s="24" t="s">
        <v>6</v>
      </c>
      <c r="G4" s="24" t="s">
        <v>5</v>
      </c>
      <c r="H4" s="12"/>
    </row>
    <row r="5" spans="1:10" ht="15" customHeight="1" x14ac:dyDescent="0.25">
      <c r="A5" s="25" t="s">
        <v>0</v>
      </c>
      <c r="B5" s="10">
        <v>0.14000000000000001</v>
      </c>
      <c r="C5" s="11" t="s">
        <v>7</v>
      </c>
      <c r="D5" s="26" t="s">
        <v>65</v>
      </c>
      <c r="E5" s="27" t="s">
        <v>17</v>
      </c>
      <c r="F5" s="102">
        <f>B5*B6/B8</f>
        <v>1.97709015711879E-2</v>
      </c>
      <c r="G5" s="11" t="s">
        <v>20</v>
      </c>
      <c r="H5" s="12"/>
    </row>
    <row r="6" spans="1:10" x14ac:dyDescent="0.25">
      <c r="A6" s="25" t="s">
        <v>1</v>
      </c>
      <c r="B6" s="94">
        <v>50</v>
      </c>
      <c r="C6" s="11" t="s">
        <v>8</v>
      </c>
      <c r="D6" s="26" t="s">
        <v>76</v>
      </c>
      <c r="E6" s="27" t="s">
        <v>18</v>
      </c>
      <c r="F6" s="102">
        <f>F5*1.609344</f>
        <v>3.1818181818181822E-2</v>
      </c>
      <c r="G6" s="11" t="s">
        <v>21</v>
      </c>
      <c r="H6" s="12"/>
    </row>
    <row r="7" spans="1:10" ht="38.25" x14ac:dyDescent="0.25">
      <c r="A7" s="106" t="s">
        <v>2</v>
      </c>
      <c r="B7" s="94">
        <v>220</v>
      </c>
      <c r="C7" s="94" t="s">
        <v>10</v>
      </c>
      <c r="D7" s="29" t="s">
        <v>68</v>
      </c>
      <c r="E7" s="30" t="s">
        <v>19</v>
      </c>
      <c r="F7" s="102">
        <f>B5*B6</f>
        <v>7.0000000000000009</v>
      </c>
      <c r="G7" s="11" t="s">
        <v>22</v>
      </c>
      <c r="H7" s="12"/>
    </row>
    <row r="8" spans="1:10" ht="15" customHeight="1" x14ac:dyDescent="0.25">
      <c r="A8" s="107"/>
      <c r="B8" s="31">
        <f>VLOOKUP(C7,'Calculation sheet'!B2:C4,2,FALSE)*'Simple Calculator'!B7</f>
        <v>354.05568000000005</v>
      </c>
      <c r="C8" s="11" t="s">
        <v>14</v>
      </c>
      <c r="D8" s="26" t="s">
        <v>76</v>
      </c>
      <c r="E8" s="27" t="s">
        <v>39</v>
      </c>
      <c r="F8" s="102">
        <f>F7</f>
        <v>7.0000000000000009</v>
      </c>
      <c r="G8" s="11" t="s">
        <v>22</v>
      </c>
      <c r="H8" s="12"/>
    </row>
    <row r="9" spans="1:10" ht="15" customHeight="1" x14ac:dyDescent="0.25">
      <c r="A9" s="106" t="s">
        <v>63</v>
      </c>
      <c r="B9" s="94">
        <v>20000</v>
      </c>
      <c r="C9" s="94" t="s">
        <v>10</v>
      </c>
      <c r="D9" s="26"/>
      <c r="E9" s="27" t="s">
        <v>69</v>
      </c>
      <c r="F9" s="28">
        <f>B6*B11/B8</f>
        <v>4.9286033202461256E-2</v>
      </c>
      <c r="G9" s="11" t="s">
        <v>70</v>
      </c>
      <c r="H9" s="12"/>
    </row>
    <row r="10" spans="1:10" ht="16.5" customHeight="1" x14ac:dyDescent="0.25">
      <c r="A10" s="107"/>
      <c r="B10" s="31">
        <f>VLOOKUP(C9,'Calculation sheet'!B2:C4,2,FALSE)*'Simple Calculator'!B9</f>
        <v>32186.880000000001</v>
      </c>
      <c r="C10" s="11" t="s">
        <v>14</v>
      </c>
      <c r="D10" s="26"/>
      <c r="E10" s="32" t="s">
        <v>71</v>
      </c>
      <c r="F10" s="33">
        <f>F9*B10</f>
        <v>1586.3636363636363</v>
      </c>
      <c r="G10" s="34" t="s">
        <v>72</v>
      </c>
      <c r="H10" s="12"/>
    </row>
    <row r="11" spans="1:10" ht="47.25" customHeight="1" thickBot="1" x14ac:dyDescent="0.3">
      <c r="A11" s="35" t="s">
        <v>9</v>
      </c>
      <c r="B11" s="95">
        <v>0.34899999999999998</v>
      </c>
      <c r="C11" s="36" t="s">
        <v>73</v>
      </c>
      <c r="D11" s="100" t="s">
        <v>48</v>
      </c>
      <c r="E11" s="37" t="s">
        <v>41</v>
      </c>
      <c r="F11" s="38">
        <f>F5*B10</f>
        <v>636.36363636363637</v>
      </c>
      <c r="G11" s="36" t="s">
        <v>23</v>
      </c>
      <c r="H11" s="12"/>
    </row>
    <row r="12" spans="1:10" ht="15" customHeight="1" thickTop="1" thickBot="1" x14ac:dyDescent="0.3">
      <c r="A12" s="39"/>
      <c r="B12" s="39"/>
      <c r="C12" s="39"/>
      <c r="D12" s="40"/>
      <c r="E12" s="41"/>
      <c r="F12" s="39"/>
      <c r="G12" s="39"/>
      <c r="H12" s="12"/>
    </row>
    <row r="13" spans="1:10" ht="15.75" thickTop="1" x14ac:dyDescent="0.25">
      <c r="A13" s="42" t="s">
        <v>75</v>
      </c>
      <c r="B13" s="43"/>
      <c r="C13" s="43"/>
      <c r="D13" s="44"/>
      <c r="E13" s="42" t="s">
        <v>75</v>
      </c>
      <c r="F13" s="43"/>
      <c r="G13" s="45"/>
      <c r="H13" s="46"/>
      <c r="I13" s="9"/>
      <c r="J13" s="9"/>
    </row>
    <row r="14" spans="1:10" x14ac:dyDescent="0.25">
      <c r="A14" s="47" t="s">
        <v>4</v>
      </c>
      <c r="B14" s="48" t="s">
        <v>6</v>
      </c>
      <c r="C14" s="48" t="s">
        <v>5</v>
      </c>
      <c r="D14" s="22"/>
      <c r="E14" s="49" t="s">
        <v>16</v>
      </c>
      <c r="F14" s="48" t="s">
        <v>6</v>
      </c>
      <c r="G14" s="48" t="s">
        <v>5</v>
      </c>
      <c r="H14" s="12"/>
    </row>
    <row r="15" spans="1:10" ht="15" customHeight="1" x14ac:dyDescent="0.25">
      <c r="A15" s="50" t="s">
        <v>24</v>
      </c>
      <c r="B15" s="104">
        <v>1.1100000000000001</v>
      </c>
      <c r="C15" s="51" t="s">
        <v>28</v>
      </c>
      <c r="D15" s="52"/>
      <c r="E15" s="53" t="s">
        <v>17</v>
      </c>
      <c r="F15" s="103">
        <f>B15/B17</f>
        <v>6.5272001956983988E-2</v>
      </c>
      <c r="G15" s="51" t="s">
        <v>20</v>
      </c>
      <c r="H15" s="12"/>
    </row>
    <row r="16" spans="1:10" ht="15" customHeight="1" x14ac:dyDescent="0.25">
      <c r="A16" s="108" t="s">
        <v>25</v>
      </c>
      <c r="B16" s="94">
        <v>40</v>
      </c>
      <c r="C16" s="94" t="s">
        <v>29</v>
      </c>
      <c r="D16" s="101" t="s">
        <v>49</v>
      </c>
      <c r="E16" s="53" t="s">
        <v>18</v>
      </c>
      <c r="F16" s="103">
        <f>F15*1.609344</f>
        <v>0.10504510471746045</v>
      </c>
      <c r="G16" s="51" t="s">
        <v>21</v>
      </c>
      <c r="H16" s="12"/>
    </row>
    <row r="17" spans="1:8" ht="16.5" customHeight="1" x14ac:dyDescent="0.25">
      <c r="A17" s="109"/>
      <c r="B17" s="55">
        <f>VLOOKUP(C16,'Calculation sheet'!J2:K3,2,FALSE)*'Simple Calculator'!B16</f>
        <v>17.005760000000002</v>
      </c>
      <c r="C17" s="51" t="s">
        <v>30</v>
      </c>
      <c r="D17" s="101" t="s">
        <v>61</v>
      </c>
      <c r="E17" s="53" t="s">
        <v>69</v>
      </c>
      <c r="F17" s="54">
        <f>B22</f>
        <v>0.13200000000000001</v>
      </c>
      <c r="G17" s="51" t="s">
        <v>70</v>
      </c>
      <c r="H17" s="12"/>
    </row>
    <row r="18" spans="1:8" ht="16.5" customHeight="1" x14ac:dyDescent="0.25">
      <c r="A18" s="108" t="s">
        <v>26</v>
      </c>
      <c r="B18" s="94">
        <v>45</v>
      </c>
      <c r="C18" s="94" t="s">
        <v>34</v>
      </c>
      <c r="D18" s="56"/>
      <c r="E18" s="53" t="s">
        <v>71</v>
      </c>
      <c r="F18" s="57">
        <f>F17*B21</f>
        <v>4248.6681600000002</v>
      </c>
      <c r="G18" s="51" t="s">
        <v>72</v>
      </c>
      <c r="H18" s="12"/>
    </row>
    <row r="19" spans="1:8" ht="16.5" customHeight="1" x14ac:dyDescent="0.25">
      <c r="A19" s="109"/>
      <c r="B19" s="55">
        <f>VLOOKUP(C18,'Calculation sheet'!F2:G3,2,FALSE)*'Simple Calculator'!B18</f>
        <v>45</v>
      </c>
      <c r="C19" s="51" t="s">
        <v>36</v>
      </c>
      <c r="D19" s="56"/>
      <c r="E19" s="53" t="s">
        <v>40</v>
      </c>
      <c r="F19" s="55">
        <f>F15*B21</f>
        <v>2100.9020943492087</v>
      </c>
      <c r="G19" s="51" t="s">
        <v>23</v>
      </c>
      <c r="H19" s="12"/>
    </row>
    <row r="20" spans="1:8" x14ac:dyDescent="0.25">
      <c r="A20" s="108" t="s">
        <v>62</v>
      </c>
      <c r="B20" s="94">
        <f>B9</f>
        <v>20000</v>
      </c>
      <c r="C20" s="94" t="str">
        <f>C9</f>
        <v>Miles</v>
      </c>
      <c r="D20" s="56"/>
      <c r="E20" s="58"/>
      <c r="F20" s="14"/>
      <c r="G20" s="14"/>
      <c r="H20" s="12"/>
    </row>
    <row r="21" spans="1:8" x14ac:dyDescent="0.25">
      <c r="A21" s="109"/>
      <c r="B21" s="55">
        <f>VLOOKUP(C20,'Calculation sheet'!B2:C4,2,FALSE)*'Simple Calculator'!B20</f>
        <v>32186.880000000001</v>
      </c>
      <c r="C21" s="51" t="s">
        <v>31</v>
      </c>
      <c r="D21" s="56"/>
      <c r="E21" s="58"/>
      <c r="F21" s="59" t="s">
        <v>77</v>
      </c>
      <c r="G21" s="14"/>
      <c r="H21" s="12"/>
    </row>
    <row r="22" spans="1:8" ht="34.5" customHeight="1" x14ac:dyDescent="0.25">
      <c r="A22" s="53" t="s">
        <v>27</v>
      </c>
      <c r="B22" s="96">
        <v>0.13200000000000001</v>
      </c>
      <c r="C22" s="51" t="s">
        <v>70</v>
      </c>
      <c r="D22" s="101" t="s">
        <v>50</v>
      </c>
      <c r="E22" s="58"/>
      <c r="F22" s="60" t="s">
        <v>78</v>
      </c>
      <c r="G22" s="61"/>
      <c r="H22" s="12"/>
    </row>
    <row r="23" spans="1:8" ht="16.5" customHeight="1" x14ac:dyDescent="0.25">
      <c r="A23" s="12"/>
      <c r="B23" s="12"/>
      <c r="C23" s="12"/>
      <c r="D23" s="12"/>
      <c r="E23" s="12"/>
      <c r="F23" s="12"/>
      <c r="G23" s="12"/>
      <c r="H23" s="12"/>
    </row>
    <row r="24" spans="1:8" x14ac:dyDescent="0.25">
      <c r="A24" s="12"/>
      <c r="B24" s="12"/>
      <c r="C24" s="12"/>
      <c r="D24" s="12"/>
      <c r="E24" s="12"/>
      <c r="F24" s="12"/>
      <c r="G24" s="12"/>
      <c r="H24" s="12"/>
    </row>
    <row r="25" spans="1:8" x14ac:dyDescent="0.25">
      <c r="A25" s="12"/>
      <c r="B25" s="12"/>
      <c r="C25" s="12"/>
      <c r="D25" s="12"/>
      <c r="E25" s="12"/>
      <c r="F25" s="12"/>
      <c r="G25" s="12"/>
      <c r="H25" s="12"/>
    </row>
    <row r="26" spans="1:8" x14ac:dyDescent="0.25">
      <c r="A26" s="12"/>
      <c r="B26" s="12"/>
      <c r="C26" s="12"/>
      <c r="D26" s="12"/>
      <c r="E26" s="12"/>
      <c r="F26" s="12"/>
      <c r="G26" s="12"/>
      <c r="H26" s="12"/>
    </row>
    <row r="27" spans="1:8" ht="19.5" customHeight="1" x14ac:dyDescent="0.25">
      <c r="A27" s="12"/>
      <c r="B27" s="12"/>
      <c r="C27" s="12"/>
      <c r="D27" s="12"/>
      <c r="E27" s="12"/>
      <c r="F27" s="12"/>
      <c r="G27" s="12"/>
      <c r="H27" s="12"/>
    </row>
    <row r="28" spans="1:8" ht="15" customHeight="1" x14ac:dyDescent="0.25">
      <c r="A28" s="12"/>
      <c r="B28" s="12"/>
      <c r="C28" s="12"/>
      <c r="D28" s="12"/>
      <c r="E28" s="12"/>
      <c r="F28" s="12"/>
      <c r="G28" s="12"/>
      <c r="H28" s="12"/>
    </row>
    <row r="29" spans="1:8" x14ac:dyDescent="0.25">
      <c r="A29" s="12"/>
      <c r="B29" s="12"/>
      <c r="C29" s="12"/>
      <c r="D29" s="12"/>
      <c r="E29" s="12"/>
      <c r="F29" s="12"/>
      <c r="G29" s="12"/>
      <c r="H29" s="12"/>
    </row>
    <row r="30" spans="1:8" x14ac:dyDescent="0.25">
      <c r="A30" s="12"/>
      <c r="B30" s="12"/>
      <c r="C30" s="12"/>
      <c r="D30" s="12"/>
      <c r="E30" s="12"/>
      <c r="F30" s="12"/>
      <c r="G30" s="12"/>
      <c r="H30" s="12"/>
    </row>
    <row r="31" spans="1:8" x14ac:dyDescent="0.25">
      <c r="A31" s="12"/>
      <c r="B31" s="12"/>
      <c r="C31" s="12"/>
      <c r="D31" s="12"/>
      <c r="E31" s="12"/>
      <c r="F31" s="12"/>
      <c r="G31" s="12"/>
      <c r="H31" s="12"/>
    </row>
    <row r="32" spans="1:8" x14ac:dyDescent="0.25">
      <c r="A32" s="12"/>
      <c r="B32" s="12"/>
      <c r="C32" s="12"/>
      <c r="D32" s="12"/>
      <c r="E32" s="12"/>
      <c r="F32" s="12"/>
      <c r="G32" s="12"/>
      <c r="H32" s="12"/>
    </row>
    <row r="40" spans="1:7" x14ac:dyDescent="0.25">
      <c r="A40" s="3"/>
      <c r="B40" s="5"/>
      <c r="C40" s="5"/>
      <c r="D40" s="5"/>
      <c r="E40" s="5"/>
      <c r="F40" s="5"/>
      <c r="G40" s="5"/>
    </row>
    <row r="41" spans="1:7" x14ac:dyDescent="0.25">
      <c r="A41" s="3"/>
      <c r="B41" s="5"/>
      <c r="C41" s="5"/>
      <c r="D41" s="5"/>
      <c r="E41" s="5"/>
      <c r="F41" s="5"/>
      <c r="G41" s="5"/>
    </row>
    <row r="42" spans="1:7" x14ac:dyDescent="0.25">
      <c r="A42" s="3"/>
      <c r="B42" s="5"/>
      <c r="C42" s="5"/>
      <c r="D42" s="5"/>
      <c r="E42" s="5"/>
      <c r="F42" s="5"/>
      <c r="G42" s="5"/>
    </row>
    <row r="43" spans="1:7" x14ac:dyDescent="0.25">
      <c r="A43" s="3"/>
      <c r="B43" s="5"/>
      <c r="C43" s="5"/>
      <c r="D43" s="5"/>
      <c r="E43" s="5"/>
      <c r="F43" s="5"/>
      <c r="G43" s="5"/>
    </row>
    <row r="44" spans="1:7" x14ac:dyDescent="0.25">
      <c r="A44" s="3"/>
      <c r="B44" s="5"/>
      <c r="C44" s="5"/>
      <c r="D44" s="5"/>
      <c r="E44" s="5"/>
      <c r="F44" s="5"/>
      <c r="G44" s="5"/>
    </row>
    <row r="45" spans="1:7" x14ac:dyDescent="0.25">
      <c r="A45" s="3"/>
      <c r="B45" s="5"/>
      <c r="C45" s="5"/>
      <c r="D45" s="5"/>
      <c r="E45" s="5"/>
      <c r="F45" s="5"/>
      <c r="G45" s="5"/>
    </row>
    <row r="46" spans="1:7" x14ac:dyDescent="0.25">
      <c r="A46" s="3"/>
      <c r="B46" s="3"/>
      <c r="C46" s="3"/>
      <c r="D46" s="3"/>
      <c r="E46" s="3"/>
      <c r="F46" s="3"/>
      <c r="G46" s="3"/>
    </row>
  </sheetData>
  <sheetProtection password="FC4A" sheet="1" objects="1" scenarios="1" selectLockedCells="1"/>
  <dataConsolidate/>
  <mergeCells count="5">
    <mergeCell ref="A7:A8"/>
    <mergeCell ref="A9:A10"/>
    <mergeCell ref="A16:A17"/>
    <mergeCell ref="A18:A19"/>
    <mergeCell ref="A20:A21"/>
  </mergeCells>
  <hyperlinks>
    <hyperlink ref="D11" r:id="rId1"/>
    <hyperlink ref="D16" r:id="rId2"/>
    <hyperlink ref="D22" r:id="rId3"/>
    <hyperlink ref="D17" r:id="rId4" display="https://www.honestjohn.co.uk/"/>
  </hyperlinks>
  <pageMargins left="0.7" right="0.7" top="0.75" bottom="0.75" header="0.3" footer="0.3"/>
  <pageSetup paperSize="9" scale="93" orientation="landscape" verticalDpi="0" r:id="rId5"/>
  <headerFooter>
    <oddHeader>&amp;C&amp;"Geogrotesque Rg,Bold"&amp;16EV Charging Cost Calculator</oddHeader>
  </headerFooter>
  <drawing r:id="rId6"/>
  <extLst>
    <ext xmlns:x14="http://schemas.microsoft.com/office/spreadsheetml/2009/9/main" uri="{CCE6A557-97BC-4b89-ADB6-D9C93CAAB3DF}">
      <x14:dataValidations xmlns:xm="http://schemas.microsoft.com/office/excel/2006/main" count="3">
        <x14:dataValidation type="list" allowBlank="1" showInputMessage="1" showErrorMessage="1">
          <x14:formula1>
            <xm:f>'Calculation sheet'!$B$2:$B$4</xm:f>
          </x14:formula1>
          <xm:sqref>C7 C9 C20</xm:sqref>
        </x14:dataValidation>
        <x14:dataValidation type="list" allowBlank="1" showInputMessage="1" showErrorMessage="1">
          <x14:formula1>
            <xm:f>'Calculation sheet'!$F$2:$F$3</xm:f>
          </x14:formula1>
          <xm:sqref>C18</xm:sqref>
        </x14:dataValidation>
        <x14:dataValidation type="list" allowBlank="1" showInputMessage="1" showErrorMessage="1">
          <x14:formula1>
            <xm:f>'Calculation sheet'!$J$2:$J$3</xm:f>
          </x14:formula1>
          <xm:sqref>C16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indowProtection="1" topLeftCell="A7" zoomScaleNormal="100" zoomScaleSheetLayoutView="100" workbookViewId="0">
      <selection activeCell="B19" sqref="B19"/>
    </sheetView>
  </sheetViews>
  <sheetFormatPr defaultRowHeight="15" x14ac:dyDescent="0.25"/>
  <cols>
    <col min="1" max="1" width="27.7109375" customWidth="1"/>
    <col min="2" max="2" width="18.140625" customWidth="1"/>
    <col min="3" max="3" width="17.140625" customWidth="1"/>
    <col min="4" max="4" width="15.7109375" customWidth="1"/>
    <col min="5" max="5" width="27" customWidth="1"/>
    <col min="6" max="6" width="18.85546875" customWidth="1"/>
    <col min="7" max="7" width="31.140625" customWidth="1"/>
    <col min="8" max="8" width="29.5703125" customWidth="1"/>
    <col min="10" max="10" width="34.140625" customWidth="1"/>
    <col min="11" max="11" width="18.7109375" customWidth="1"/>
    <col min="12" max="12" width="11" customWidth="1"/>
    <col min="14" max="14" width="32" customWidth="1"/>
    <col min="15" max="15" width="27.140625" customWidth="1"/>
  </cols>
  <sheetData>
    <row r="1" spans="1:12" x14ac:dyDescent="0.25">
      <c r="A1" s="14" t="s">
        <v>67</v>
      </c>
      <c r="B1" s="14"/>
      <c r="C1" s="14"/>
      <c r="D1" s="14"/>
      <c r="E1" s="14"/>
      <c r="F1" s="14"/>
      <c r="G1" s="14"/>
      <c r="H1" s="12"/>
    </row>
    <row r="2" spans="1:12" ht="30" x14ac:dyDescent="0.25">
      <c r="A2" s="63" t="s">
        <v>42</v>
      </c>
      <c r="B2" s="64" t="s">
        <v>66</v>
      </c>
      <c r="C2" s="65" t="s">
        <v>5</v>
      </c>
      <c r="D2" s="66" t="s">
        <v>51</v>
      </c>
      <c r="E2" s="14"/>
      <c r="F2" s="14"/>
      <c r="G2" s="14"/>
      <c r="H2" s="12"/>
    </row>
    <row r="3" spans="1:12" x14ac:dyDescent="0.25">
      <c r="A3" s="67" t="s">
        <v>43</v>
      </c>
      <c r="B3" s="97">
        <v>0.14000000000000001</v>
      </c>
      <c r="C3" s="68" t="s">
        <v>7</v>
      </c>
      <c r="D3" s="98">
        <v>0.2</v>
      </c>
      <c r="E3" s="14"/>
      <c r="F3" s="14"/>
      <c r="G3" s="14"/>
      <c r="H3" s="12"/>
    </row>
    <row r="4" spans="1:12" x14ac:dyDescent="0.25">
      <c r="A4" s="67" t="s">
        <v>44</v>
      </c>
      <c r="B4" s="97">
        <v>0.12</v>
      </c>
      <c r="C4" s="68" t="s">
        <v>7</v>
      </c>
      <c r="D4" s="98">
        <v>0.7</v>
      </c>
      <c r="E4" s="14"/>
      <c r="F4" s="14"/>
      <c r="G4" s="14"/>
      <c r="H4" s="12"/>
    </row>
    <row r="5" spans="1:12" x14ac:dyDescent="0.25">
      <c r="A5" s="67" t="s">
        <v>45</v>
      </c>
      <c r="B5" s="97">
        <v>0.2</v>
      </c>
      <c r="C5" s="68" t="s">
        <v>7</v>
      </c>
      <c r="D5" s="98">
        <v>0.1</v>
      </c>
      <c r="E5" s="14"/>
      <c r="F5" s="14"/>
      <c r="G5" s="14"/>
      <c r="H5" s="12"/>
    </row>
    <row r="6" spans="1:12" x14ac:dyDescent="0.25">
      <c r="A6" s="69"/>
      <c r="B6" s="70"/>
      <c r="C6" s="71"/>
      <c r="D6" s="72"/>
      <c r="E6" s="14"/>
      <c r="F6" s="14"/>
      <c r="G6" s="14"/>
      <c r="H6" s="12"/>
    </row>
    <row r="7" spans="1:12" x14ac:dyDescent="0.25">
      <c r="A7" s="73" t="s">
        <v>74</v>
      </c>
      <c r="B7" s="14"/>
      <c r="C7" s="14"/>
      <c r="D7" s="14"/>
      <c r="E7" s="14"/>
      <c r="F7" s="14"/>
      <c r="G7" s="14"/>
      <c r="H7" s="12"/>
      <c r="I7" s="5"/>
      <c r="J7" s="5"/>
      <c r="K7" s="6"/>
      <c r="L7" s="6"/>
    </row>
    <row r="8" spans="1:12" x14ac:dyDescent="0.25">
      <c r="A8" s="63" t="s">
        <v>4</v>
      </c>
      <c r="B8" s="64" t="s">
        <v>6</v>
      </c>
      <c r="C8" s="64" t="s">
        <v>5</v>
      </c>
      <c r="D8" s="45"/>
      <c r="E8" s="17" t="s">
        <v>16</v>
      </c>
      <c r="F8" s="17" t="s">
        <v>6</v>
      </c>
      <c r="G8" s="17" t="s">
        <v>5</v>
      </c>
      <c r="H8" s="12"/>
      <c r="I8" s="5"/>
    </row>
    <row r="9" spans="1:12" x14ac:dyDescent="0.25">
      <c r="A9" s="67" t="s">
        <v>46</v>
      </c>
      <c r="B9" s="74">
        <f>'Calculation sheet'!B14</f>
        <v>0.13200000000000001</v>
      </c>
      <c r="C9" s="11" t="s">
        <v>7</v>
      </c>
      <c r="D9" s="75"/>
      <c r="E9" s="76" t="s">
        <v>17</v>
      </c>
      <c r="F9" s="77">
        <f>B9*B10/B12</f>
        <v>1.3670166229221346E-2</v>
      </c>
      <c r="G9" s="11" t="s">
        <v>20</v>
      </c>
      <c r="H9" s="12"/>
      <c r="I9" s="5"/>
    </row>
    <row r="10" spans="1:12" x14ac:dyDescent="0.25">
      <c r="A10" s="67" t="s">
        <v>1</v>
      </c>
      <c r="B10" s="94">
        <v>75</v>
      </c>
      <c r="C10" s="11" t="s">
        <v>8</v>
      </c>
      <c r="D10" s="75"/>
      <c r="E10" s="76" t="s">
        <v>18</v>
      </c>
      <c r="F10" s="77">
        <f>F9*1.609344</f>
        <v>2.1999999999999999E-2</v>
      </c>
      <c r="G10" s="11" t="s">
        <v>21</v>
      </c>
      <c r="H10" s="12"/>
      <c r="I10" s="5"/>
    </row>
    <row r="11" spans="1:12" x14ac:dyDescent="0.25">
      <c r="A11" s="110" t="s">
        <v>2</v>
      </c>
      <c r="B11" s="94">
        <v>450</v>
      </c>
      <c r="C11" s="94" t="s">
        <v>10</v>
      </c>
      <c r="D11" s="15"/>
      <c r="E11" s="76" t="s">
        <v>19</v>
      </c>
      <c r="F11" s="77">
        <f>B9*B10</f>
        <v>9.9</v>
      </c>
      <c r="G11" s="11" t="s">
        <v>22</v>
      </c>
      <c r="H11" s="12"/>
      <c r="I11" s="5"/>
    </row>
    <row r="12" spans="1:12" ht="30" x14ac:dyDescent="0.25">
      <c r="A12" s="110"/>
      <c r="B12" s="31">
        <f>VLOOKUP(C11,'Calculation sheet'!B2:C4,2,FALSE)*'Complex Calculator'!B11</f>
        <v>724.20480000000009</v>
      </c>
      <c r="C12" s="11" t="s">
        <v>14</v>
      </c>
      <c r="D12" s="15"/>
      <c r="E12" s="76" t="s">
        <v>39</v>
      </c>
      <c r="F12" s="77">
        <f>F11</f>
        <v>9.9</v>
      </c>
      <c r="G12" s="11" t="s">
        <v>22</v>
      </c>
      <c r="H12" s="78"/>
      <c r="I12" s="5"/>
    </row>
    <row r="13" spans="1:12" ht="30.75" customHeight="1" x14ac:dyDescent="0.25">
      <c r="A13" s="110" t="s">
        <v>3</v>
      </c>
      <c r="B13" s="94">
        <v>20000</v>
      </c>
      <c r="C13" s="94" t="s">
        <v>10</v>
      </c>
      <c r="D13" s="15"/>
      <c r="E13" s="76" t="s">
        <v>69</v>
      </c>
      <c r="F13" s="28">
        <f>B10*B15/B12</f>
        <v>3.6127556735332321E-2</v>
      </c>
      <c r="G13" s="11" t="s">
        <v>70</v>
      </c>
      <c r="H13" s="78"/>
      <c r="I13" s="5"/>
    </row>
    <row r="14" spans="1:12" ht="16.5" customHeight="1" x14ac:dyDescent="0.25">
      <c r="A14" s="110"/>
      <c r="B14" s="31">
        <f>VLOOKUP(C13,'Calculation sheet'!B2:C4,2,FALSE)*'Complex Calculator'!B13</f>
        <v>32186.880000000001</v>
      </c>
      <c r="C14" s="11" t="s">
        <v>14</v>
      </c>
      <c r="D14" s="15"/>
      <c r="E14" s="79" t="s">
        <v>71</v>
      </c>
      <c r="F14" s="80">
        <f>F13*B14</f>
        <v>1162.8333333333333</v>
      </c>
      <c r="G14" s="34" t="s">
        <v>72</v>
      </c>
      <c r="H14" s="78"/>
      <c r="I14" s="5"/>
    </row>
    <row r="15" spans="1:12" ht="32.25" customHeight="1" thickBot="1" x14ac:dyDescent="0.3">
      <c r="A15" s="35" t="s">
        <v>9</v>
      </c>
      <c r="B15" s="95">
        <v>0.34884999999999999</v>
      </c>
      <c r="C15" s="36" t="s">
        <v>79</v>
      </c>
      <c r="D15" s="15"/>
      <c r="E15" s="81" t="s">
        <v>41</v>
      </c>
      <c r="F15" s="38">
        <f>F9*B14</f>
        <v>439.99999999999994</v>
      </c>
      <c r="G15" s="36" t="s">
        <v>23</v>
      </c>
      <c r="H15" s="78"/>
      <c r="I15" s="5"/>
    </row>
    <row r="16" spans="1:12" s="9" customFormat="1" ht="12.75" customHeight="1" thickTop="1" thickBot="1" x14ac:dyDescent="0.3">
      <c r="A16" s="39"/>
      <c r="B16" s="39"/>
      <c r="C16" s="39"/>
      <c r="D16" s="82"/>
      <c r="E16" s="39"/>
      <c r="F16" s="83"/>
      <c r="G16" s="39"/>
      <c r="H16" s="84"/>
      <c r="I16" s="62"/>
    </row>
    <row r="17" spans="1:12" ht="15.75" thickTop="1" x14ac:dyDescent="0.25">
      <c r="A17" s="85" t="s">
        <v>75</v>
      </c>
      <c r="B17" s="86"/>
      <c r="C17" s="86"/>
      <c r="D17" s="14"/>
      <c r="E17" s="87" t="s">
        <v>16</v>
      </c>
      <c r="F17" s="87" t="s">
        <v>6</v>
      </c>
      <c r="G17" s="87" t="s">
        <v>5</v>
      </c>
      <c r="H17" s="12"/>
      <c r="I17" s="5"/>
    </row>
    <row r="18" spans="1:12" x14ac:dyDescent="0.25">
      <c r="A18" s="88" t="s">
        <v>4</v>
      </c>
      <c r="B18" s="89" t="s">
        <v>6</v>
      </c>
      <c r="C18" s="89" t="s">
        <v>5</v>
      </c>
      <c r="D18" s="14"/>
      <c r="E18" s="90" t="s">
        <v>17</v>
      </c>
      <c r="F18" s="105">
        <f>B19/B21</f>
        <v>6.5272001956983988E-2</v>
      </c>
      <c r="G18" s="51" t="s">
        <v>20</v>
      </c>
      <c r="H18" s="12"/>
      <c r="I18" s="5"/>
    </row>
    <row r="19" spans="1:12" x14ac:dyDescent="0.25">
      <c r="A19" s="91" t="s">
        <v>24</v>
      </c>
      <c r="B19" s="99">
        <v>1.1100000000000001</v>
      </c>
      <c r="C19" s="51" t="s">
        <v>28</v>
      </c>
      <c r="D19" s="14"/>
      <c r="E19" s="90" t="s">
        <v>18</v>
      </c>
      <c r="F19" s="105">
        <f>F18*1.609344</f>
        <v>0.10504510471746045</v>
      </c>
      <c r="G19" s="51" t="s">
        <v>21</v>
      </c>
      <c r="H19" s="78"/>
      <c r="I19" s="5"/>
    </row>
    <row r="20" spans="1:12" ht="28.5" customHeight="1" x14ac:dyDescent="0.25">
      <c r="A20" s="111" t="s">
        <v>25</v>
      </c>
      <c r="B20" s="94">
        <v>40</v>
      </c>
      <c r="C20" s="94" t="s">
        <v>29</v>
      </c>
      <c r="D20" s="14"/>
      <c r="E20" s="90" t="s">
        <v>69</v>
      </c>
      <c r="F20" s="54">
        <f>B26</f>
        <v>0.13200000000000001</v>
      </c>
      <c r="G20" s="51" t="s">
        <v>70</v>
      </c>
      <c r="H20" s="78"/>
      <c r="I20" s="5"/>
    </row>
    <row r="21" spans="1:12" ht="33" x14ac:dyDescent="0.25">
      <c r="A21" s="111"/>
      <c r="B21" s="55">
        <f>VLOOKUP(C20,'Calculation sheet'!J2:K3,2,FALSE)*B20</f>
        <v>17.005760000000002</v>
      </c>
      <c r="C21" s="51" t="s">
        <v>30</v>
      </c>
      <c r="D21" s="14"/>
      <c r="E21" s="90" t="s">
        <v>71</v>
      </c>
      <c r="F21" s="54">
        <f>F20*B25</f>
        <v>4248.6681600000002</v>
      </c>
      <c r="G21" s="51" t="s">
        <v>72</v>
      </c>
      <c r="H21" s="78"/>
      <c r="I21" s="5"/>
    </row>
    <row r="22" spans="1:12" x14ac:dyDescent="0.25">
      <c r="A22" s="111" t="s">
        <v>26</v>
      </c>
      <c r="B22" s="94">
        <v>45</v>
      </c>
      <c r="C22" s="94" t="s">
        <v>34</v>
      </c>
      <c r="D22" s="14"/>
      <c r="E22" s="90" t="s">
        <v>40</v>
      </c>
      <c r="F22" s="55">
        <f>F18*B25</f>
        <v>2100.9020943492087</v>
      </c>
      <c r="G22" s="51" t="s">
        <v>23</v>
      </c>
      <c r="H22" s="78"/>
      <c r="I22" s="5"/>
      <c r="J22" s="3"/>
      <c r="K22" s="5"/>
      <c r="L22" s="5"/>
    </row>
    <row r="23" spans="1:12" x14ac:dyDescent="0.25">
      <c r="A23" s="111"/>
      <c r="B23" s="55">
        <f>VLOOKUP(C22,'Calculation sheet'!F2:G3,2,FALSE)*'Complex Calculator'!B22</f>
        <v>45</v>
      </c>
      <c r="C23" s="51" t="s">
        <v>36</v>
      </c>
      <c r="D23" s="14"/>
      <c r="E23" s="14"/>
      <c r="F23" s="14"/>
      <c r="G23" s="14"/>
      <c r="H23" s="12"/>
      <c r="I23" s="5"/>
      <c r="L23" s="5"/>
    </row>
    <row r="24" spans="1:12" ht="33" customHeight="1" x14ac:dyDescent="0.25">
      <c r="A24" s="111" t="s">
        <v>3</v>
      </c>
      <c r="B24" s="94">
        <f>B13</f>
        <v>20000</v>
      </c>
      <c r="C24" s="94" t="str">
        <f>C13</f>
        <v>Miles</v>
      </c>
      <c r="D24" s="14"/>
      <c r="E24" s="92" t="s">
        <v>59</v>
      </c>
      <c r="F24" s="115" t="s">
        <v>81</v>
      </c>
      <c r="G24" s="116"/>
      <c r="H24" s="12"/>
      <c r="I24" s="5"/>
      <c r="L24" s="5"/>
    </row>
    <row r="25" spans="1:12" ht="36.75" customHeight="1" x14ac:dyDescent="0.25">
      <c r="A25" s="111"/>
      <c r="B25" s="55">
        <f>VLOOKUP(C24,'Calculation sheet'!B2:C4,2,FALSE)*B24</f>
        <v>32186.880000000001</v>
      </c>
      <c r="C25" s="51" t="s">
        <v>31</v>
      </c>
      <c r="D25" s="14"/>
      <c r="E25" s="93" t="s">
        <v>80</v>
      </c>
      <c r="F25" s="112">
        <f>-(F14-F21)/F21</f>
        <v>0.72630638836869454</v>
      </c>
      <c r="G25" s="113"/>
      <c r="H25" s="12"/>
    </row>
    <row r="26" spans="1:12" ht="33" customHeight="1" x14ac:dyDescent="0.25">
      <c r="A26" s="91" t="s">
        <v>27</v>
      </c>
      <c r="B26" s="96">
        <v>0.13200000000000001</v>
      </c>
      <c r="C26" s="51" t="s">
        <v>70</v>
      </c>
      <c r="D26" s="14"/>
      <c r="E26" s="93" t="s">
        <v>58</v>
      </c>
      <c r="F26" s="114">
        <f>-(F15-F22)/F22</f>
        <v>0.79056615670788899</v>
      </c>
      <c r="G26" s="114"/>
      <c r="H26" s="12"/>
    </row>
    <row r="27" spans="1:12" x14ac:dyDescent="0.25">
      <c r="A27" s="12"/>
      <c r="B27" s="12"/>
      <c r="C27" s="12"/>
      <c r="D27" s="12"/>
      <c r="E27" s="12"/>
      <c r="F27" s="12"/>
      <c r="G27" s="12"/>
      <c r="H27" s="12"/>
    </row>
    <row r="28" spans="1:12" x14ac:dyDescent="0.25">
      <c r="A28" s="12"/>
      <c r="B28" s="12"/>
      <c r="C28" s="12"/>
      <c r="D28" s="12"/>
      <c r="E28" s="12"/>
      <c r="F28" s="12"/>
      <c r="G28" s="12"/>
      <c r="H28" s="12"/>
    </row>
  </sheetData>
  <sheetProtection password="FC4A" sheet="1" objects="1" scenarios="1" selectLockedCells="1"/>
  <mergeCells count="8">
    <mergeCell ref="A11:A12"/>
    <mergeCell ref="A13:A14"/>
    <mergeCell ref="A20:A21"/>
    <mergeCell ref="F25:G25"/>
    <mergeCell ref="F26:G26"/>
    <mergeCell ref="F24:G24"/>
    <mergeCell ref="A22:A23"/>
    <mergeCell ref="A24:A25"/>
  </mergeCells>
  <pageMargins left="0.7" right="0.7" top="0.75" bottom="0.75" header="0.3" footer="0.3"/>
  <pageSetup paperSize="9" scale="84" orientation="landscape" verticalDpi="0" r:id="rId1"/>
  <colBreaks count="1" manualBreakCount="1">
    <brk id="7"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'Calculation sheet'!$J$2:$J$3</xm:f>
          </x14:formula1>
          <xm:sqref>C20</xm:sqref>
        </x14:dataValidation>
        <x14:dataValidation type="list" allowBlank="1" showInputMessage="1" showErrorMessage="1">
          <x14:formula1>
            <xm:f>'Calculation sheet'!$F$2:$F$3</xm:f>
          </x14:formula1>
          <xm:sqref>C22</xm:sqref>
        </x14:dataValidation>
        <x14:dataValidation type="list" allowBlank="1" showInputMessage="1" showErrorMessage="1">
          <x14:formula1>
            <xm:f>'Calculation sheet'!$B$2:$B$4</xm:f>
          </x14:formula1>
          <xm:sqref>C11:D11 C13 C24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indowProtection="1" workbookViewId="0">
      <selection activeCell="G33" sqref="G33"/>
    </sheetView>
  </sheetViews>
  <sheetFormatPr defaultRowHeight="15" x14ac:dyDescent="0.25"/>
  <cols>
    <col min="2" max="2" width="10.140625" customWidth="1"/>
    <col min="3" max="3" width="16.42578125" customWidth="1"/>
    <col min="6" max="6" width="14.28515625" customWidth="1"/>
    <col min="7" max="7" width="17" customWidth="1"/>
    <col min="10" max="10" width="13.42578125" customWidth="1"/>
    <col min="11" max="11" width="16.85546875" customWidth="1"/>
  </cols>
  <sheetData>
    <row r="1" spans="2:11" x14ac:dyDescent="0.25">
      <c r="B1" s="2" t="s">
        <v>13</v>
      </c>
      <c r="C1" s="2" t="s">
        <v>15</v>
      </c>
      <c r="F1" s="2" t="s">
        <v>32</v>
      </c>
      <c r="G1" s="2" t="s">
        <v>35</v>
      </c>
      <c r="J1" s="2" t="s">
        <v>37</v>
      </c>
      <c r="K1" s="2" t="s">
        <v>35</v>
      </c>
    </row>
    <row r="2" spans="2:11" x14ac:dyDescent="0.25">
      <c r="B2" s="1" t="s">
        <v>10</v>
      </c>
      <c r="C2" s="1">
        <v>1.6093440000000001</v>
      </c>
      <c r="F2" s="1" t="s">
        <v>33</v>
      </c>
      <c r="G2" s="1">
        <v>4.5460900000000004</v>
      </c>
      <c r="J2" s="1" t="s">
        <v>29</v>
      </c>
      <c r="K2" s="1">
        <v>0.42514400000000002</v>
      </c>
    </row>
    <row r="3" spans="2:11" x14ac:dyDescent="0.25">
      <c r="B3" s="1" t="s">
        <v>11</v>
      </c>
      <c r="C3" s="1">
        <v>1</v>
      </c>
      <c r="F3" s="1" t="s">
        <v>34</v>
      </c>
      <c r="G3" s="1">
        <v>1</v>
      </c>
      <c r="J3" s="1" t="s">
        <v>38</v>
      </c>
      <c r="K3" s="1">
        <v>1</v>
      </c>
    </row>
    <row r="4" spans="2:11" x14ac:dyDescent="0.25">
      <c r="B4" s="1" t="s">
        <v>12</v>
      </c>
      <c r="C4" s="1">
        <v>1E-3</v>
      </c>
    </row>
    <row r="10" spans="2:11" x14ac:dyDescent="0.25">
      <c r="B10" s="2" t="s">
        <v>47</v>
      </c>
      <c r="E10" s="8" t="s">
        <v>53</v>
      </c>
      <c r="F10" s="4" t="s">
        <v>54</v>
      </c>
      <c r="G10" s="4" t="s">
        <v>55</v>
      </c>
    </row>
    <row r="11" spans="2:11" x14ac:dyDescent="0.25">
      <c r="B11" s="1">
        <f>'Complex Calculator'!B3*'Complex Calculator'!D3</f>
        <v>2.8000000000000004E-2</v>
      </c>
      <c r="E11" s="4" t="s">
        <v>52</v>
      </c>
      <c r="F11" s="7">
        <v>33.44</v>
      </c>
      <c r="G11" s="7" t="s">
        <v>57</v>
      </c>
    </row>
    <row r="12" spans="2:11" x14ac:dyDescent="0.25">
      <c r="B12" s="1">
        <f>'Complex Calculator'!B4*'Complex Calculator'!D4</f>
        <v>8.3999999999999991E-2</v>
      </c>
      <c r="E12" s="4" t="s">
        <v>56</v>
      </c>
      <c r="F12" s="7">
        <v>37.950000000000003</v>
      </c>
      <c r="G12" s="7" t="s">
        <v>57</v>
      </c>
    </row>
    <row r="13" spans="2:11" x14ac:dyDescent="0.25">
      <c r="B13" s="1">
        <f>'Complex Calculator'!B5*'Complex Calculator'!D5</f>
        <v>2.0000000000000004E-2</v>
      </c>
    </row>
    <row r="14" spans="2:11" x14ac:dyDescent="0.25">
      <c r="B14" s="1">
        <f>SUM(B11:B13)</f>
        <v>0.13200000000000001</v>
      </c>
      <c r="C14" t="s">
        <v>64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 to Use</vt:lpstr>
      <vt:lpstr>Simple Calculator</vt:lpstr>
      <vt:lpstr>Complex Calculator</vt:lpstr>
      <vt:lpstr>Calculation 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Starling</dc:creator>
  <cp:lastModifiedBy>Jordan Mawbey</cp:lastModifiedBy>
  <cp:lastPrinted>2017-09-29T10:17:12Z</cp:lastPrinted>
  <dcterms:created xsi:type="dcterms:W3CDTF">2017-09-25T07:49:38Z</dcterms:created>
  <dcterms:modified xsi:type="dcterms:W3CDTF">2017-10-02T13:42:25Z</dcterms:modified>
</cp:coreProperties>
</file>